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1" sheetId="1" r:id="rId1"/>
    <sheet name="Sheet2" sheetId="2" r:id="rId2"/>
  </sheets>
  <definedNames>
    <definedName name="_xlnm.Print_Area" localSheetId="0">'Sheet1'!$A$1:$J$414</definedName>
  </definedNames>
  <calcPr fullCalcOnLoad="1"/>
</workbook>
</file>

<file path=xl/sharedStrings.xml><?xml version="1.0" encoding="utf-8"?>
<sst xmlns="http://schemas.openxmlformats.org/spreadsheetml/2006/main" count="875" uniqueCount="435">
  <si>
    <t xml:space="preserve">          一、审判执行工作总体情况</t>
  </si>
  <si>
    <t xml:space="preserve">    1、各业务庭结案率统计表</t>
  </si>
  <si>
    <t>排 序</t>
  </si>
  <si>
    <t>庭 别</t>
  </si>
  <si>
    <t>旧 存</t>
  </si>
  <si>
    <t>新 收</t>
  </si>
  <si>
    <t>收案合计</t>
  </si>
  <si>
    <t>结 案</t>
  </si>
  <si>
    <t>未 结</t>
  </si>
  <si>
    <t>结案率</t>
  </si>
  <si>
    <t>刑  庭</t>
  </si>
  <si>
    <t>民一庭</t>
  </si>
  <si>
    <t>民二庭</t>
  </si>
  <si>
    <t>合  计</t>
  </si>
  <si>
    <t>行政庭</t>
  </si>
  <si>
    <t>审监庭</t>
  </si>
  <si>
    <t>诉讼合计</t>
  </si>
  <si>
    <t>执行局</t>
  </si>
  <si>
    <t>总  计</t>
  </si>
  <si>
    <t>2、各业务庭人员结案率统计表</t>
  </si>
  <si>
    <t>人 员</t>
  </si>
  <si>
    <t>排名</t>
  </si>
  <si>
    <t>刑庭</t>
  </si>
  <si>
    <t>邵金山</t>
  </si>
  <si>
    <t>吴雄范</t>
  </si>
  <si>
    <t>梁明国</t>
  </si>
  <si>
    <t>史  磊</t>
  </si>
  <si>
    <t>小  计</t>
  </si>
  <si>
    <t>民   一  庭</t>
  </si>
  <si>
    <t>朴明烈</t>
  </si>
  <si>
    <t>王宗巍</t>
  </si>
  <si>
    <t>梁照红</t>
  </si>
  <si>
    <t>黄  伟</t>
  </si>
  <si>
    <t>葛立新</t>
  </si>
  <si>
    <t>民  二  庭</t>
  </si>
  <si>
    <t>辛  树</t>
  </si>
  <si>
    <t>黄伟</t>
  </si>
  <si>
    <t>张万春</t>
  </si>
  <si>
    <t>梁万吉</t>
  </si>
  <si>
    <t>行  政  庭</t>
  </si>
  <si>
    <t>苏  红</t>
  </si>
  <si>
    <t>李玉忠</t>
  </si>
  <si>
    <t>王继清</t>
  </si>
  <si>
    <t>金秀焕</t>
  </si>
  <si>
    <t>邹忠健</t>
  </si>
  <si>
    <t>潘庆鑫</t>
  </si>
  <si>
    <t>丁钢元</t>
  </si>
  <si>
    <t>合计</t>
  </si>
  <si>
    <t>二、公正指标</t>
  </si>
  <si>
    <t>1、再审率统计表</t>
  </si>
  <si>
    <t>序号</t>
  </si>
  <si>
    <t>承办审判庭</t>
  </si>
  <si>
    <t>结案数</t>
  </si>
  <si>
    <t>生效数</t>
  </si>
  <si>
    <t>再审收案</t>
  </si>
  <si>
    <t>再审率</t>
  </si>
  <si>
    <t>立案庭</t>
  </si>
  <si>
    <t>普通程序结案数</t>
  </si>
  <si>
    <t>陪审员合议案件数</t>
  </si>
  <si>
    <t>陪审率</t>
  </si>
  <si>
    <t>注：被中院改判发回重审个人详表（附后）</t>
  </si>
  <si>
    <t>被中院</t>
  </si>
  <si>
    <t>发回率</t>
  </si>
  <si>
    <t>改判率</t>
  </si>
  <si>
    <t>指令再审</t>
  </si>
  <si>
    <t>发回重审</t>
  </si>
  <si>
    <t>改判</t>
  </si>
  <si>
    <t>三、效率指标</t>
  </si>
  <si>
    <t>1、各业务庭一审简易程序适用率统计表</t>
  </si>
  <si>
    <t>一审结案数</t>
  </si>
  <si>
    <t>适用简易审理数</t>
  </si>
  <si>
    <t>简易率</t>
  </si>
  <si>
    <t>法定正常审限内结案数</t>
  </si>
  <si>
    <t>法定正常审限内结案率</t>
  </si>
  <si>
    <t>未结案数</t>
  </si>
  <si>
    <t>未结案件中延长审限数</t>
  </si>
  <si>
    <t>未结延长审限率</t>
  </si>
  <si>
    <t>中止、中断审限数</t>
  </si>
  <si>
    <t>暂停计算审限率</t>
  </si>
  <si>
    <t>注：超审限个人情况详表（附后）、长期未结案件情况表（附后）</t>
  </si>
  <si>
    <t>超审限未结数</t>
  </si>
  <si>
    <t>超审限未结率</t>
  </si>
  <si>
    <t>四、效果指标</t>
  </si>
  <si>
    <t>1、一审服判息诉率统计表</t>
  </si>
  <si>
    <t>一审判决结案数</t>
  </si>
  <si>
    <t>上诉数</t>
  </si>
  <si>
    <t>一审服判息诉率</t>
  </si>
  <si>
    <t>2、民事调解、撤诉率统计表</t>
  </si>
  <si>
    <t>调解</t>
  </si>
  <si>
    <t>撤诉</t>
  </si>
  <si>
    <t>调撤合计</t>
  </si>
  <si>
    <t>结案</t>
  </si>
  <si>
    <t>调解率</t>
  </si>
  <si>
    <t>撤诉率</t>
  </si>
  <si>
    <t>3、案件个人调撤率统计表</t>
  </si>
  <si>
    <t>排序</t>
  </si>
  <si>
    <t>总    计</t>
  </si>
  <si>
    <t>4、实际执行率统计表</t>
  </si>
  <si>
    <t>姓    名</t>
  </si>
  <si>
    <t>执行 结案数</t>
  </si>
  <si>
    <t>其         中</t>
  </si>
  <si>
    <t>终结</t>
  </si>
  <si>
    <t>其他</t>
  </si>
  <si>
    <t>调解案件数</t>
  </si>
  <si>
    <t>调解案件申请执行数</t>
  </si>
  <si>
    <t>调解案件申请执行率</t>
  </si>
  <si>
    <t>1、各业务庭生效案件统计表</t>
  </si>
  <si>
    <t>未生效数</t>
  </si>
  <si>
    <t>庭室</t>
  </si>
  <si>
    <t>承办人</t>
  </si>
  <si>
    <t>案由</t>
  </si>
  <si>
    <t>案号</t>
  </si>
  <si>
    <t>立案时间</t>
  </si>
  <si>
    <t>审理时间</t>
  </si>
  <si>
    <t>财产损害赔偿纠纷</t>
  </si>
  <si>
    <t>立案日期</t>
  </si>
  <si>
    <t>确认合同无效纠纷</t>
  </si>
  <si>
    <t>提供劳务者受害责任纠纷</t>
  </si>
  <si>
    <t>发回类型</t>
  </si>
  <si>
    <t>改判类型</t>
  </si>
  <si>
    <t>发回原因</t>
  </si>
  <si>
    <t>改判原因</t>
  </si>
  <si>
    <t>庭 室</t>
  </si>
  <si>
    <t>上诉日期</t>
  </si>
  <si>
    <t>劳务合同纠纷</t>
  </si>
  <si>
    <t>土地承包经营权纠纷</t>
  </si>
  <si>
    <t>庭别</t>
  </si>
  <si>
    <t>人员</t>
  </si>
  <si>
    <t>得分</t>
  </si>
  <si>
    <t>发改率</t>
  </si>
  <si>
    <t>延长审  限未结比</t>
  </si>
  <si>
    <t>长期未结</t>
  </si>
  <si>
    <t>均衡度</t>
  </si>
  <si>
    <t>调撤率</t>
  </si>
  <si>
    <t>一审  陪审率</t>
  </si>
  <si>
    <t>当庭  裁判率</t>
  </si>
  <si>
    <t>平均审理时间</t>
  </si>
  <si>
    <t>总分</t>
  </si>
  <si>
    <t>案外人执行异议之诉</t>
  </si>
  <si>
    <t>生命权、健康权、身体权纠纷</t>
  </si>
  <si>
    <t>梁照红</t>
  </si>
  <si>
    <t>葛立新</t>
  </si>
  <si>
    <t>委托合同纠纷</t>
  </si>
  <si>
    <t>2013年汪法民一初字第00773号</t>
  </si>
  <si>
    <t>2013年汪法民一初字第00733号</t>
  </si>
  <si>
    <t>农村土地承包合同纠纷</t>
  </si>
  <si>
    <t>2013年汪法民一初字第00562号</t>
  </si>
  <si>
    <t>2013年汪法民一初字第00667号</t>
  </si>
  <si>
    <t>2014年汪法民一初字第00069号</t>
  </si>
  <si>
    <t>2014年汪法民一初字第00023号</t>
  </si>
  <si>
    <t>立案庭</t>
  </si>
  <si>
    <t>公共道路妨碍通行损害责任纠纷</t>
  </si>
  <si>
    <t>2014年汪法民一初字第00184号</t>
  </si>
  <si>
    <t>装饰装修合同纠纷</t>
  </si>
  <si>
    <t>2014年汪法民一初字第00034号</t>
  </si>
  <si>
    <t>庭室</t>
  </si>
  <si>
    <t>刑庭</t>
  </si>
  <si>
    <t>刘明月</t>
  </si>
  <si>
    <t>许  玲</t>
  </si>
  <si>
    <t>执行局</t>
  </si>
  <si>
    <t>王维铁</t>
  </si>
  <si>
    <t>王宗巍</t>
  </si>
  <si>
    <t>行政庭</t>
  </si>
  <si>
    <t>邹忠健</t>
  </si>
  <si>
    <t>潘庆鑫</t>
  </si>
  <si>
    <t>李玉忠</t>
  </si>
  <si>
    <t>丁钢元</t>
  </si>
  <si>
    <t>（*注：此处是本月报结案件中的生效数，与裁判文书上网处不同）</t>
  </si>
  <si>
    <t>（*注：此处生效为在该统计时间内生效的案件）</t>
  </si>
  <si>
    <t>已上网</t>
  </si>
  <si>
    <t>调解生效或受理通知书结案</t>
  </si>
  <si>
    <t>结案数</t>
  </si>
  <si>
    <t>2013-10-25</t>
  </si>
  <si>
    <t>2013-12-13</t>
  </si>
  <si>
    <t>2014-01-21</t>
  </si>
  <si>
    <t>2013-11-25</t>
  </si>
  <si>
    <t>2014-03-25</t>
  </si>
  <si>
    <t>2014-01-08</t>
  </si>
  <si>
    <t>2014-06-30</t>
  </si>
  <si>
    <t>2014年汪法民一初字第00387号</t>
  </si>
  <si>
    <t>2014-06-11</t>
  </si>
  <si>
    <t>2014年汪法民一初字第00349号</t>
  </si>
  <si>
    <t>2014年汪法民一初字第00342号</t>
  </si>
  <si>
    <t>2014-04-29</t>
  </si>
  <si>
    <t>2014年汪法民一初字第00260号</t>
  </si>
  <si>
    <t>2014年汪法民一初字第00302号</t>
  </si>
  <si>
    <t>无因管理纠纷</t>
  </si>
  <si>
    <t>2014-05-26</t>
  </si>
  <si>
    <t>2014年汪法民一初字第00138号</t>
  </si>
  <si>
    <t>2014年汪法民一初字第00155号</t>
  </si>
  <si>
    <t>2013-08-26</t>
  </si>
  <si>
    <t>2014年汪法民一初字第00348号</t>
  </si>
  <si>
    <t>2014年汪法民一初字第00343号</t>
  </si>
  <si>
    <t>2014年汪法民一初字第00345号</t>
  </si>
  <si>
    <t>2014年汪法民一初字第00350号</t>
  </si>
  <si>
    <t>2014年汪法民一初字第00347号</t>
  </si>
  <si>
    <t>2014年汪法民一初字第00428号</t>
  </si>
  <si>
    <t>排除妨害纠纷</t>
  </si>
  <si>
    <t>2014-07-23</t>
  </si>
  <si>
    <t>刘明月</t>
  </si>
  <si>
    <t>2014年汪法民一初字第00269号</t>
  </si>
  <si>
    <t>2014-05-06</t>
  </si>
  <si>
    <t>2014-01-07</t>
  </si>
  <si>
    <t>2014年汪法民一初字第00161号</t>
  </si>
  <si>
    <t>2014-03-19</t>
  </si>
  <si>
    <t>2013-09-05</t>
  </si>
  <si>
    <t>2014年汪法民二初字第00034号</t>
  </si>
  <si>
    <t>房屋买卖合同纠纷</t>
  </si>
  <si>
    <t>2014-02-18</t>
  </si>
  <si>
    <t>债权转让合同纠纷</t>
  </si>
  <si>
    <t>民间借贷纠纷</t>
  </si>
  <si>
    <t>2014年汪法民二初字第00139号</t>
  </si>
  <si>
    <t>2014年汪法民二初字第00141号</t>
  </si>
  <si>
    <t>2014-06-09</t>
  </si>
  <si>
    <t>2014-06-16</t>
  </si>
  <si>
    <t>2014年汪法民二初字第00108号</t>
  </si>
  <si>
    <t>买卖合同纠纷</t>
  </si>
  <si>
    <t>2014-05-13</t>
  </si>
  <si>
    <t>2013年汪法民一初字第748号</t>
  </si>
  <si>
    <t>2014年汪法民一初字第246号</t>
  </si>
  <si>
    <t>审理时间</t>
  </si>
  <si>
    <t>2、一审案件陪审率统计表</t>
  </si>
  <si>
    <t>3、被中院改判发回重审率统计表</t>
  </si>
  <si>
    <t>2、法定正常审限内结案率统计表</t>
  </si>
  <si>
    <t>3、延长审限未结案件统计表</t>
  </si>
  <si>
    <t>4、各业务庭中止、中断计算审限率统计表</t>
  </si>
  <si>
    <t>5、各业务庭超审限未结率统计表</t>
  </si>
  <si>
    <t>5、调解案件申请执行率</t>
  </si>
  <si>
    <t>五、裁判文书上网</t>
  </si>
  <si>
    <t>2、各业务庭裁判文书上网统计表</t>
  </si>
  <si>
    <t>3、裁判文书上网个人统计</t>
  </si>
  <si>
    <t>六、发回改判情况</t>
  </si>
  <si>
    <t>1、各业务庭个人发回、改判案件情况统计表</t>
  </si>
  <si>
    <t>1、审判案件6个月内未结列表</t>
  </si>
  <si>
    <t>七、未结案件情况</t>
  </si>
  <si>
    <t>2、超审限个人案件情况统计表</t>
  </si>
  <si>
    <t>3、审判案件12个月以上未结列表</t>
  </si>
  <si>
    <t>八、上诉情况</t>
  </si>
  <si>
    <t>1、上诉案件个人列表</t>
  </si>
  <si>
    <t>生效</t>
  </si>
  <si>
    <t>调解</t>
  </si>
  <si>
    <t>已上网</t>
  </si>
  <si>
    <t>民一庭</t>
  </si>
  <si>
    <t>朴明烈</t>
  </si>
  <si>
    <t>2014年汪法民一初字第539号</t>
  </si>
  <si>
    <t>机动车责任事故</t>
  </si>
  <si>
    <t>2015.2.4</t>
  </si>
  <si>
    <t>2013年汪法民一初字第744号</t>
  </si>
  <si>
    <t>租赁合同</t>
  </si>
  <si>
    <t>2014年汪法民一初字第399号</t>
  </si>
  <si>
    <t>离婚纠纷</t>
  </si>
  <si>
    <t>2015.2.6</t>
  </si>
  <si>
    <t>民二庭</t>
  </si>
  <si>
    <t>梁万吉</t>
  </si>
  <si>
    <t>2014年汪法民二初字第286号</t>
  </si>
  <si>
    <t>供热合同纠纷</t>
  </si>
  <si>
    <t>2015.2.13</t>
  </si>
  <si>
    <t>黄伟</t>
  </si>
  <si>
    <t>2015年汪法民二初字第25号</t>
  </si>
  <si>
    <t>民间借贷</t>
  </si>
  <si>
    <t>审监庭</t>
  </si>
  <si>
    <t>金秀焕</t>
  </si>
  <si>
    <t>2015年汪法民再字第1号</t>
  </si>
  <si>
    <t>供水合同</t>
  </si>
  <si>
    <t>2015.2.27</t>
  </si>
  <si>
    <t>辛树</t>
  </si>
  <si>
    <t>2014年汪法民二初字第43号</t>
  </si>
  <si>
    <t>建设施工合同</t>
  </si>
  <si>
    <t>2015.2.17</t>
  </si>
  <si>
    <t>2014年汪法民一初字第00346号</t>
  </si>
  <si>
    <t>2014年汪法民一初字第00501号</t>
  </si>
  <si>
    <t>2014-08-11</t>
  </si>
  <si>
    <t>2014-08-12</t>
  </si>
  <si>
    <r>
      <t>2015</t>
    </r>
    <r>
      <rPr>
        <sz val="24"/>
        <rFont val="黑体"/>
        <family val="3"/>
      </rPr>
      <t>年1-3月审判管理综合情况</t>
    </r>
  </si>
  <si>
    <t>吴雄范</t>
  </si>
  <si>
    <t>张万春</t>
  </si>
  <si>
    <t>许玲</t>
  </si>
  <si>
    <t>2014年汪法民一初字第00574号</t>
  </si>
  <si>
    <t>2014年汪法民一初字第00568号</t>
  </si>
  <si>
    <t>2014年汪法民一初字第00554号</t>
  </si>
  <si>
    <t>金贞淑诉中国大地财产保险股份有限公司延边中心支公司等机动车交通事故责任纠纷一案</t>
  </si>
  <si>
    <t>郭玉杰诉黄成佰等生命权、健康权、身体权纠纷一案</t>
  </si>
  <si>
    <t>何景全诉何景升等财产损害赔偿纠纷一案</t>
  </si>
  <si>
    <t>2014-09-18</t>
  </si>
  <si>
    <t>2014-09-17</t>
  </si>
  <si>
    <t>2014-09-05</t>
  </si>
  <si>
    <t>2013年汪法民一初字第00584号</t>
  </si>
  <si>
    <t>2014年汪法民一初字第00601号</t>
  </si>
  <si>
    <t>(2014)汪法民一初字第00567号</t>
  </si>
  <si>
    <t>白林梅诉卢秉才等合伙协议纠纷一案</t>
  </si>
  <si>
    <t>张士波诉汪清县日兴公路养护有限公司机动车交通事故责任纠纷一案</t>
  </si>
  <si>
    <t>2014-09-26</t>
  </si>
  <si>
    <t>(2014)汪法民二初字第00217号</t>
  </si>
  <si>
    <t>汪清县农村信用合作联社诉许元日等金融借款合同纠纷一案</t>
  </si>
  <si>
    <t>(2014)汪法民二初字第00218号</t>
  </si>
  <si>
    <t>敦化市久泰新型建筑材料科技开发有限公司诉汪清金海汽车销售服务有限公司建设工程合同纠纷一案</t>
  </si>
  <si>
    <t>6个月14天</t>
  </si>
  <si>
    <t>10个月18天</t>
  </si>
  <si>
    <t>9个月15天</t>
  </si>
  <si>
    <t>9个月22天</t>
  </si>
  <si>
    <t>6个月5天</t>
  </si>
  <si>
    <t>12个月12天</t>
  </si>
  <si>
    <t>10个月25天</t>
  </si>
  <si>
    <t>8个月8天</t>
  </si>
  <si>
    <t>6个月26天</t>
  </si>
  <si>
    <t>6个月13天</t>
  </si>
  <si>
    <t>7个月19天</t>
  </si>
  <si>
    <t>9个月20天</t>
  </si>
  <si>
    <t>9个 月20天</t>
  </si>
  <si>
    <t>2014年汪法民二初字第25号</t>
  </si>
  <si>
    <t>物业服务合同</t>
  </si>
  <si>
    <t>2015.1.8</t>
  </si>
  <si>
    <t>2014年汪法民二初字第82号</t>
  </si>
  <si>
    <t>2014年汪法民二初字第142号</t>
  </si>
  <si>
    <t>2014年汪法民二初字第169号</t>
  </si>
  <si>
    <t>确认合同</t>
  </si>
  <si>
    <t>王宗巍</t>
  </si>
  <si>
    <t>2014年汪法民一初字第641号</t>
  </si>
  <si>
    <t>劳务合同</t>
  </si>
  <si>
    <t>2015.1.15</t>
  </si>
  <si>
    <t>许玲</t>
  </si>
  <si>
    <t>2014年汪法民一初字第421号</t>
  </si>
  <si>
    <t>土地承包合同</t>
  </si>
  <si>
    <t>2015.1.19</t>
  </si>
  <si>
    <t>张万春</t>
  </si>
  <si>
    <t>2014年汪法民一初字第204号</t>
  </si>
  <si>
    <t>2012年汪法民一初字第362号</t>
  </si>
  <si>
    <t>财产损害</t>
  </si>
  <si>
    <t>2015.1.21</t>
  </si>
  <si>
    <t>葛立新</t>
  </si>
  <si>
    <t>2014年汪法民一初字第536号</t>
  </si>
  <si>
    <t>人事争议</t>
  </si>
  <si>
    <t>票明烈</t>
  </si>
  <si>
    <t>2014年汪法民一初字第735号</t>
  </si>
  <si>
    <t>买卖纠纷</t>
  </si>
  <si>
    <t>2014年汪法民二初字第254号</t>
  </si>
  <si>
    <t>买卖合同纠纷</t>
  </si>
  <si>
    <t>2014年汪法民二初字第91号</t>
  </si>
  <si>
    <t>刑事庭</t>
  </si>
  <si>
    <t>吴雄范</t>
  </si>
  <si>
    <t>2014年汪法刑初字第161号</t>
  </si>
  <si>
    <t>虚开用于抵扣税款发票罪</t>
  </si>
  <si>
    <t>2015.1.23</t>
  </si>
  <si>
    <t>2014年汪民一初字第483号</t>
  </si>
  <si>
    <t>2014年汪民一初字第296号</t>
  </si>
  <si>
    <t>生命健康权</t>
  </si>
  <si>
    <t>梁照红</t>
  </si>
  <si>
    <t>2013年汪民一初字第761号</t>
  </si>
  <si>
    <t>提供劳务者受害责任纠纷</t>
  </si>
  <si>
    <t>2013年汪民一初字第574号</t>
  </si>
  <si>
    <t>2015.1.26</t>
  </si>
  <si>
    <t>卜宪吉</t>
  </si>
  <si>
    <t>2013年汪民一初字第355号</t>
  </si>
  <si>
    <t>土地承包经营权</t>
  </si>
  <si>
    <t>2015.1.30</t>
  </si>
  <si>
    <t>2015年汪法民一初字第37号</t>
  </si>
  <si>
    <t>2015.3.3</t>
  </si>
  <si>
    <t>2014年汪法民一初字第588号</t>
  </si>
  <si>
    <t>2014年汪法民一初字第55号</t>
  </si>
  <si>
    <t>2015.3.6</t>
  </si>
  <si>
    <t>2014年汪法刑初字第138号</t>
  </si>
  <si>
    <t>贪污</t>
  </si>
  <si>
    <t>2015.3.9</t>
  </si>
  <si>
    <t>2014年汪法民一初字第645号</t>
  </si>
  <si>
    <t>婚姻家庭</t>
  </si>
  <si>
    <t>2015.3.16</t>
  </si>
  <si>
    <t>2015年汪刑初字第10号</t>
  </si>
  <si>
    <t>故意伤害</t>
  </si>
  <si>
    <t>2014年汪民二初字第240号</t>
  </si>
  <si>
    <t>2015.3.20</t>
  </si>
  <si>
    <t>2014年汪法民一初字第510号</t>
  </si>
  <si>
    <t>2014年汪法民一初字第737号</t>
  </si>
  <si>
    <t>劳动争议</t>
  </si>
  <si>
    <t>刘明月</t>
  </si>
  <si>
    <t>2014年汪法民一初字第772号</t>
  </si>
  <si>
    <t>2015.3.27</t>
  </si>
  <si>
    <t>邵金山</t>
  </si>
  <si>
    <t>2015年汪刑初字第45号</t>
  </si>
  <si>
    <t>强奸</t>
  </si>
  <si>
    <t>2015.3.31</t>
  </si>
  <si>
    <t>梁明国</t>
  </si>
  <si>
    <t>2014年汪刑初字第146号</t>
  </si>
  <si>
    <t>2014年汪刑初字第156号</t>
  </si>
  <si>
    <t>行贿罪</t>
  </si>
  <si>
    <t>15个月18天</t>
  </si>
  <si>
    <t>16个月6天</t>
  </si>
  <si>
    <t>17个月6天</t>
  </si>
  <si>
    <t>朴明烈</t>
  </si>
  <si>
    <t>20个月5天</t>
  </si>
  <si>
    <t>14个月23天</t>
  </si>
  <si>
    <t>14个月10天</t>
  </si>
  <si>
    <t>14个月24天</t>
  </si>
  <si>
    <t>18个月26天</t>
  </si>
  <si>
    <t>14个月13天</t>
  </si>
  <si>
    <t>12个月14天</t>
  </si>
  <si>
    <t>12个月21天</t>
  </si>
  <si>
    <t>12个月6天</t>
  </si>
  <si>
    <t xml:space="preserve">  </t>
  </si>
  <si>
    <t>11个月2天</t>
  </si>
  <si>
    <t>9个月1天</t>
  </si>
  <si>
    <t>7个月20天</t>
  </si>
  <si>
    <t>10个月5天</t>
  </si>
  <si>
    <t>2014年汪法民一初字第00503号</t>
  </si>
  <si>
    <t>李雪</t>
  </si>
  <si>
    <t>发回重审</t>
  </si>
  <si>
    <t>违反程序</t>
  </si>
  <si>
    <t>2014年汪法民一初字第78号</t>
  </si>
  <si>
    <t>部分改判</t>
  </si>
  <si>
    <t>事实认定及适用法律有误</t>
  </si>
  <si>
    <t>2014年汪法民二初字第16号</t>
  </si>
  <si>
    <t>改判</t>
  </si>
  <si>
    <t>适用法律错误</t>
  </si>
  <si>
    <t>2014年汪法刑初字第95号</t>
  </si>
  <si>
    <t>事实不清，证据不足</t>
  </si>
  <si>
    <t>2014年汪法民一初字第211号</t>
  </si>
  <si>
    <t>事实不清</t>
  </si>
  <si>
    <t>2014年汪法民一初字第509号</t>
  </si>
  <si>
    <t>事实不清，程序违法</t>
  </si>
  <si>
    <t>庭室</t>
  </si>
  <si>
    <t>刑庭</t>
  </si>
  <si>
    <t>立
案
庭</t>
  </si>
  <si>
    <t>执
行
局</t>
  </si>
  <si>
    <t>行
政
庭</t>
  </si>
  <si>
    <t>审
监
庭</t>
  </si>
  <si>
    <t>葛立新</t>
  </si>
  <si>
    <t>梁照红</t>
  </si>
  <si>
    <t>许  玲</t>
  </si>
  <si>
    <t>王宗巍</t>
  </si>
  <si>
    <t>刘明月</t>
  </si>
  <si>
    <t>王维铁</t>
  </si>
  <si>
    <t>实际执行率</t>
  </si>
  <si>
    <t>执行完毕</t>
  </si>
  <si>
    <t>和解、自动履行</t>
  </si>
  <si>
    <t>强制执行</t>
  </si>
  <si>
    <t>合计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</si>
</sst>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yyyy&quot;年&quot;m&quot;月&quot;d&quot;日&quot;;@"/>
    <numFmt numFmtId="180" formatCode="[$-804]yyyy&quot;年&quot;m&quot;月&quot;d&quot;日&quot;\ dddd"/>
    <numFmt numFmtId="181" formatCode="[$-409]d/mmm;@"/>
    <numFmt numFmtId="182" formatCode="yyyy&quot;年&quot;m&quot;月&quot;;@"/>
  </numFmts>
  <fonts count="47">
    <font>
      <sz val="12"/>
      <name val="宋体"/>
      <family val="0"/>
    </font>
    <font>
      <u val="single"/>
      <sz val="12"/>
      <color indexed="36"/>
      <name val="宋体"/>
      <family val="0"/>
    </font>
    <font>
      <u val="single"/>
      <sz val="12"/>
      <color indexed="12"/>
      <name val="宋体"/>
      <family val="0"/>
    </font>
    <font>
      <sz val="11"/>
      <name val="宋体"/>
      <family val="0"/>
    </font>
    <font>
      <sz val="14"/>
      <name val="宋体"/>
      <family val="0"/>
    </font>
    <font>
      <sz val="10"/>
      <name val="宋体"/>
      <family val="0"/>
    </font>
    <font>
      <sz val="9"/>
      <name val="宋体"/>
      <family val="0"/>
    </font>
    <font>
      <sz val="24"/>
      <name val="黑体"/>
      <family val="3"/>
    </font>
    <font>
      <sz val="22"/>
      <name val="黑体"/>
      <family val="3"/>
    </font>
    <font>
      <sz val="18"/>
      <name val="黑体"/>
      <family val="3"/>
    </font>
    <font>
      <b/>
      <sz val="14"/>
      <name val="黑体"/>
      <family val="3"/>
    </font>
    <font>
      <b/>
      <sz val="12"/>
      <name val="黑体"/>
      <family val="3"/>
    </font>
    <font>
      <b/>
      <sz val="14"/>
      <name val="宋体"/>
      <family val="0"/>
    </font>
    <font>
      <b/>
      <i/>
      <sz val="14"/>
      <name val="宋体"/>
      <family val="0"/>
    </font>
    <font>
      <sz val="14"/>
      <name val="黑体"/>
      <family val="3"/>
    </font>
    <font>
      <sz val="12"/>
      <name val="黑体"/>
      <family val="3"/>
    </font>
    <font>
      <sz val="20"/>
      <name val="宋体"/>
      <family val="0"/>
    </font>
    <font>
      <i/>
      <sz val="14"/>
      <name val="黑体"/>
      <family val="3"/>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
      <color indexed="8"/>
      <name val="宋体"/>
      <family val="0"/>
    </font>
    <font>
      <sz val="1.5"/>
      <color indexed="8"/>
      <name val="宋体"/>
      <family val="0"/>
    </font>
    <font>
      <sz val="1.75"/>
      <color indexed="8"/>
      <name val="宋体"/>
      <family val="0"/>
    </font>
    <font>
      <sz val="1.25"/>
      <color indexed="8"/>
      <name val="宋体"/>
      <family val="0"/>
    </font>
    <font>
      <sz val="11.75"/>
      <color indexed="8"/>
      <name val="宋体"/>
      <family val="0"/>
    </font>
    <font>
      <sz val="8"/>
      <color indexed="8"/>
      <name val="宋体"/>
      <family val="0"/>
    </font>
    <font>
      <b/>
      <sz val="16"/>
      <name val="宋体"/>
      <family val="0"/>
    </font>
    <font>
      <sz val="20"/>
      <name val="黑体"/>
      <family val="3"/>
    </font>
    <font>
      <b/>
      <sz val="10"/>
      <name val="宋体"/>
      <family val="0"/>
    </font>
    <font>
      <sz val="9"/>
      <color indexed="8"/>
      <name val="宋体"/>
      <family val="0"/>
    </font>
    <font>
      <b/>
      <sz val="13"/>
      <name val="黑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color indexed="63"/>
      </right>
      <top style="double"/>
      <bottom style="thin"/>
    </border>
    <border>
      <left style="double"/>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double"/>
      <top style="thin"/>
      <bottom style="double"/>
    </border>
    <border>
      <left style="double"/>
      <right style="thin"/>
      <top>
        <color indexed="63"/>
      </top>
      <bottom>
        <color indexed="63"/>
      </bottom>
    </border>
    <border>
      <left style="double"/>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style="double"/>
      <top style="thin"/>
      <bottom style="double"/>
    </border>
    <border>
      <left style="thin"/>
      <right style="double"/>
      <top>
        <color indexed="63"/>
      </top>
      <bottom style="thin"/>
    </border>
    <border>
      <left>
        <color indexed="63"/>
      </left>
      <right style="double"/>
      <top style="double"/>
      <bottom style="thin"/>
    </border>
    <border>
      <left>
        <color indexed="63"/>
      </left>
      <right>
        <color indexed="63"/>
      </right>
      <top style="thin"/>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style="double"/>
      <right>
        <color indexed="63"/>
      </right>
      <top style="thin"/>
      <bottom style="thin"/>
    </border>
    <border>
      <left style="double"/>
      <right>
        <color indexed="63"/>
      </right>
      <top style="thin"/>
      <bottom style="double"/>
    </border>
    <border>
      <left style="thin"/>
      <right style="thin"/>
      <top style="thin"/>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1" fillId="0" borderId="0" applyNumberFormat="0" applyFill="0" applyBorder="0" applyAlignment="0" applyProtection="0"/>
    <xf numFmtId="0" fontId="0" fillId="23" borderId="9" applyNumberFormat="0" applyFont="0" applyAlignment="0" applyProtection="0"/>
  </cellStyleXfs>
  <cellXfs count="32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10" fillId="8" borderId="12"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5" borderId="12"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protection/>
    </xf>
    <xf numFmtId="0" fontId="12" fillId="8"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5" borderId="1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xf>
    <xf numFmtId="0" fontId="12" fillId="22" borderId="10" xfId="0" applyFont="1" applyFill="1" applyBorder="1" applyAlignment="1" applyProtection="1">
      <alignment horizontal="center" vertical="center"/>
      <protection/>
    </xf>
    <xf numFmtId="0" fontId="4" fillId="0" borderId="10" xfId="0" applyFont="1" applyBorder="1" applyAlignment="1">
      <alignment horizontal="center" vertical="center"/>
    </xf>
    <xf numFmtId="0" fontId="10" fillId="4" borderId="14" xfId="0" applyFont="1" applyFill="1" applyBorder="1" applyAlignment="1" applyProtection="1">
      <alignment horizontal="center" vertical="center"/>
      <protection/>
    </xf>
    <xf numFmtId="176" fontId="4" fillId="8" borderId="10" xfId="33" applyNumberFormat="1" applyFont="1" applyFill="1" applyBorder="1" applyAlignment="1" applyProtection="1">
      <alignment horizontal="center" vertical="center"/>
      <protection/>
    </xf>
    <xf numFmtId="0" fontId="4" fillId="4" borderId="15" xfId="0" applyFont="1" applyFill="1" applyBorder="1" applyAlignment="1">
      <alignment horizontal="center" vertical="center"/>
    </xf>
    <xf numFmtId="0" fontId="4" fillId="0" borderId="15" xfId="0" applyFont="1" applyBorder="1" applyAlignment="1">
      <alignment horizontal="center" vertical="center"/>
    </xf>
    <xf numFmtId="176" fontId="4" fillId="22" borderId="10" xfId="33" applyNumberFormat="1" applyFont="1" applyFill="1" applyBorder="1" applyAlignment="1" applyProtection="1">
      <alignment horizontal="center" vertical="center"/>
      <protection/>
    </xf>
    <xf numFmtId="0" fontId="4" fillId="22" borderId="15" xfId="0" applyFont="1" applyFill="1" applyBorder="1" applyAlignment="1">
      <alignment horizontal="center" vertical="center"/>
    </xf>
    <xf numFmtId="0" fontId="8" fillId="0" borderId="0" xfId="0" applyFont="1" applyFill="1" applyAlignment="1">
      <alignment horizontal="center" vertical="center"/>
    </xf>
    <xf numFmtId="0" fontId="12" fillId="0" borderId="13" xfId="0" applyFont="1" applyBorder="1" applyAlignment="1">
      <alignment horizontal="center" vertical="center"/>
    </xf>
    <xf numFmtId="0" fontId="4" fillId="8" borderId="10" xfId="0" applyFont="1" applyFill="1" applyBorder="1" applyAlignment="1">
      <alignment horizontal="center" vertical="center"/>
    </xf>
    <xf numFmtId="0" fontId="4" fillId="16" borderId="10" xfId="0" applyFont="1" applyFill="1" applyBorder="1" applyAlignment="1">
      <alignment horizontal="center" vertical="center"/>
    </xf>
    <xf numFmtId="0" fontId="12" fillId="0" borderId="16" xfId="0" applyFont="1" applyBorder="1" applyAlignment="1">
      <alignment horizontal="center" vertical="center"/>
    </xf>
    <xf numFmtId="0" fontId="4" fillId="5" borderId="17" xfId="0" applyFont="1" applyFill="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176" fontId="4" fillId="8" borderId="10" xfId="33" applyNumberFormat="1" applyFont="1" applyFill="1" applyBorder="1" applyAlignment="1">
      <alignment horizontal="center" vertical="center"/>
    </xf>
    <xf numFmtId="176" fontId="4" fillId="8" borderId="15" xfId="33" applyNumberFormat="1"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6" fillId="0" borderId="0" xfId="0" applyFont="1" applyBorder="1" applyAlignment="1">
      <alignment horizontal="center" vertical="center"/>
    </xf>
    <xf numFmtId="0" fontId="4" fillId="0" borderId="10" xfId="0" applyFont="1" applyFill="1" applyBorder="1" applyAlignment="1">
      <alignment horizontal="center" vertical="center"/>
    </xf>
    <xf numFmtId="176" fontId="4" fillId="8" borderId="15" xfId="33" applyNumberFormat="1" applyFont="1" applyFill="1" applyBorder="1" applyAlignment="1">
      <alignment vertical="center"/>
    </xf>
    <xf numFmtId="176" fontId="4" fillId="5" borderId="10" xfId="33" applyNumberFormat="1" applyFont="1" applyFill="1" applyBorder="1" applyAlignment="1" applyProtection="1">
      <alignment horizontal="center" vertical="center"/>
      <protection/>
    </xf>
    <xf numFmtId="176" fontId="4" fillId="5" borderId="15" xfId="33" applyNumberFormat="1" applyFont="1" applyFill="1" applyBorder="1" applyAlignment="1">
      <alignment vertical="center"/>
    </xf>
    <xf numFmtId="0" fontId="17" fillId="0" borderId="0" xfId="0" applyFont="1" applyFill="1" applyBorder="1" applyAlignment="1" applyProtection="1">
      <alignment horizontal="center" vertical="center"/>
      <protection/>
    </xf>
    <xf numFmtId="0" fontId="16" fillId="0" borderId="0" xfId="0" applyFont="1" applyAlignment="1">
      <alignment horizontal="center" vertical="center"/>
    </xf>
    <xf numFmtId="0" fontId="4" fillId="8"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33" applyNumberFormat="1" applyFont="1" applyFill="1" applyBorder="1" applyAlignment="1" applyProtection="1">
      <alignment horizontal="center" vertical="center"/>
      <protection/>
    </xf>
    <xf numFmtId="176" fontId="4" fillId="0" borderId="0" xfId="33" applyNumberFormat="1" applyFont="1" applyFill="1" applyBorder="1" applyAlignment="1">
      <alignment vertical="center"/>
    </xf>
    <xf numFmtId="176" fontId="4" fillId="0" borderId="0" xfId="33" applyNumberFormat="1" applyFont="1" applyFill="1" applyBorder="1" applyAlignment="1">
      <alignment horizontal="center" vertical="center" wrapText="1"/>
    </xf>
    <xf numFmtId="0" fontId="5" fillId="24" borderId="0" xfId="0" applyFont="1" applyFill="1" applyBorder="1" applyAlignment="1">
      <alignment horizontal="center" vertical="center" wrapText="1"/>
    </xf>
    <xf numFmtId="31" fontId="5" fillId="24" borderId="0" xfId="0" applyNumberFormat="1"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5" fillId="24" borderId="10" xfId="0" applyFont="1" applyFill="1" applyBorder="1" applyAlignment="1">
      <alignment horizontal="center" vertical="center" wrapText="1"/>
    </xf>
    <xf numFmtId="0" fontId="5" fillId="0" borderId="0" xfId="0" applyFont="1" applyBorder="1" applyAlignment="1">
      <alignment vertical="center"/>
    </xf>
    <xf numFmtId="0" fontId="4" fillId="0" borderId="0" xfId="0" applyFont="1" applyFill="1" applyAlignment="1">
      <alignment horizontal="center" vertical="center"/>
    </xf>
    <xf numFmtId="0" fontId="6" fillId="0" borderId="0" xfId="0" applyFont="1" applyBorder="1" applyAlignment="1">
      <alignment horizontal="center" vertical="center"/>
    </xf>
    <xf numFmtId="31" fontId="6" fillId="0" borderId="0" xfId="0" applyNumberFormat="1" applyFont="1" applyBorder="1" applyAlignment="1">
      <alignment horizontal="center" vertical="center"/>
    </xf>
    <xf numFmtId="0" fontId="11" fillId="0" borderId="1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3"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horizontal="right" vertical="center"/>
    </xf>
    <xf numFmtId="0" fontId="11" fillId="0" borderId="14" xfId="0" applyFont="1" applyFill="1" applyBorder="1" applyAlignment="1">
      <alignment horizontal="center" vertical="center"/>
    </xf>
    <xf numFmtId="0" fontId="18" fillId="0" borderId="0" xfId="0" applyFont="1" applyFill="1" applyBorder="1" applyAlignment="1">
      <alignment horizontal="center" vertical="center" wrapText="1"/>
    </xf>
    <xf numFmtId="31" fontId="3" fillId="0" borderId="0" xfId="0" applyNumberFormat="1" applyFont="1" applyFill="1" applyBorder="1" applyAlignment="1">
      <alignment horizontal="right" vertical="center" wrapText="1"/>
    </xf>
    <xf numFmtId="31" fontId="5" fillId="0" borderId="15" xfId="0" applyNumberFormat="1" applyFont="1" applyFill="1" applyBorder="1" applyAlignment="1">
      <alignment horizontal="center" vertical="center"/>
    </xf>
    <xf numFmtId="0" fontId="6" fillId="0" borderId="0" xfId="0" applyFont="1" applyBorder="1" applyAlignment="1">
      <alignment vertical="center"/>
    </xf>
    <xf numFmtId="0" fontId="5" fillId="0" borderId="15"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3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76" fontId="12" fillId="0" borderId="0" xfId="33"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5" borderId="10" xfId="0" applyFont="1" applyFill="1" applyBorder="1" applyAlignment="1" applyProtection="1">
      <alignment horizontal="center" vertical="center"/>
      <protection/>
    </xf>
    <xf numFmtId="0" fontId="4" fillId="16" borderId="10" xfId="0" applyFont="1" applyFill="1" applyBorder="1" applyAlignment="1">
      <alignment horizontal="center" vertical="center" wrapText="1"/>
    </xf>
    <xf numFmtId="0" fontId="4" fillId="8" borderId="10" xfId="0" applyFont="1" applyFill="1" applyBorder="1" applyAlignment="1" applyProtection="1">
      <alignment horizontal="center" vertical="center"/>
      <protection/>
    </xf>
    <xf numFmtId="0" fontId="5" fillId="0" borderId="10" xfId="0" applyFont="1" applyBorder="1" applyAlignment="1">
      <alignment vertic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2" fillId="5" borderId="16" xfId="0" applyFont="1" applyFill="1" applyBorder="1" applyAlignment="1">
      <alignment horizontal="center" vertical="center"/>
    </xf>
    <xf numFmtId="0" fontId="12" fillId="25" borderId="10" xfId="0" applyFont="1" applyFill="1" applyBorder="1" applyAlignment="1" applyProtection="1">
      <alignment horizontal="center" vertical="center"/>
      <protection/>
    </xf>
    <xf numFmtId="0" fontId="11" fillId="8" borderId="12" xfId="0" applyFont="1" applyFill="1" applyBorder="1" applyAlignment="1" applyProtection="1">
      <alignment horizontal="center" vertical="center"/>
      <protection/>
    </xf>
    <xf numFmtId="0" fontId="10" fillId="8" borderId="14" xfId="0" applyFont="1" applyFill="1" applyBorder="1" applyAlignment="1" applyProtection="1">
      <alignment horizontal="center" vertical="center"/>
      <protection/>
    </xf>
    <xf numFmtId="176" fontId="12" fillId="8" borderId="15" xfId="33" applyNumberFormat="1" applyFont="1" applyFill="1" applyBorder="1" applyAlignment="1" applyProtection="1">
      <alignment horizontal="center" vertical="center"/>
      <protection/>
    </xf>
    <xf numFmtId="176" fontId="12" fillId="6" borderId="15" xfId="33" applyNumberFormat="1" applyFont="1" applyFill="1" applyBorder="1" applyAlignment="1" applyProtection="1">
      <alignment horizontal="center" vertical="center"/>
      <protection/>
    </xf>
    <xf numFmtId="176" fontId="4" fillId="8" borderId="10" xfId="33" applyNumberFormat="1" applyFont="1" applyFill="1" applyBorder="1" applyAlignment="1" applyProtection="1">
      <alignment horizontal="center" vertical="center"/>
      <protection/>
    </xf>
    <xf numFmtId="0" fontId="4" fillId="16" borderId="10" xfId="0" applyFont="1" applyFill="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8" borderId="10" xfId="0" applyFont="1" applyFill="1" applyBorder="1" applyAlignment="1" applyProtection="1">
      <alignment horizontal="center" vertical="center"/>
      <protection/>
    </xf>
    <xf numFmtId="0" fontId="10" fillId="16" borderId="10" xfId="0" applyFont="1" applyFill="1" applyBorder="1" applyAlignment="1" applyProtection="1">
      <alignment horizontal="center" vertical="center"/>
      <protection/>
    </xf>
    <xf numFmtId="0" fontId="10" fillId="0" borderId="1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5" fillId="0" borderId="0" xfId="0" applyFont="1" applyBorder="1" applyAlignment="1">
      <alignment horizontal="center" vertical="center"/>
    </xf>
    <xf numFmtId="14" fontId="5" fillId="0" borderId="10" xfId="0" applyNumberFormat="1" applyFont="1" applyBorder="1" applyAlignment="1">
      <alignment horizontal="center" vertical="center" wrapText="1"/>
    </xf>
    <xf numFmtId="0" fontId="12" fillId="5" borderId="17" xfId="0" applyFont="1" applyFill="1" applyBorder="1" applyAlignment="1">
      <alignment horizontal="center" vertical="center"/>
    </xf>
    <xf numFmtId="0" fontId="4" fillId="0" borderId="10" xfId="0" applyFont="1" applyBorder="1" applyAlignment="1">
      <alignment horizontal="center" vertical="center"/>
    </xf>
    <xf numFmtId="0" fontId="14" fillId="5" borderId="17" xfId="0" applyFont="1" applyFill="1" applyBorder="1" applyAlignment="1">
      <alignment horizontal="center" vertical="center"/>
    </xf>
    <xf numFmtId="0" fontId="12" fillId="0" borderId="10" xfId="0" applyFont="1" applyBorder="1" applyAlignment="1">
      <alignment horizontal="center" vertical="center"/>
    </xf>
    <xf numFmtId="31" fontId="5" fillId="24" borderId="10" xfId="0" applyNumberFormat="1" applyFont="1" applyFill="1" applyBorder="1" applyAlignment="1">
      <alignment vertical="center" wrapText="1"/>
    </xf>
    <xf numFmtId="44" fontId="10" fillId="0" borderId="19" xfId="43" applyFont="1" applyBorder="1" applyAlignment="1" applyProtection="1">
      <alignment horizontal="center" vertical="center" textRotation="255" wrapText="1"/>
      <protection/>
    </xf>
    <xf numFmtId="0" fontId="12" fillId="5" borderId="17"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176" fontId="4" fillId="5" borderId="20" xfId="33" applyNumberFormat="1" applyFont="1" applyFill="1" applyBorder="1" applyAlignment="1">
      <alignment horizontal="center" vertical="center"/>
    </xf>
    <xf numFmtId="176" fontId="4" fillId="5" borderId="22" xfId="33" applyNumberFormat="1" applyFont="1" applyFill="1" applyBorder="1" applyAlignment="1">
      <alignment horizontal="center" vertical="center"/>
    </xf>
    <xf numFmtId="0" fontId="14" fillId="0" borderId="10" xfId="0" applyFont="1" applyBorder="1" applyAlignment="1">
      <alignment horizontal="center" vertical="center"/>
    </xf>
    <xf numFmtId="31" fontId="5" fillId="24" borderId="10" xfId="0" applyNumberFormat="1" applyFont="1" applyFill="1" applyBorder="1" applyAlignment="1">
      <alignment horizontal="center" vertical="center" wrapText="1"/>
    </xf>
    <xf numFmtId="0" fontId="10" fillId="0" borderId="23"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44" fontId="10" fillId="0" borderId="24" xfId="43" applyFont="1" applyBorder="1" applyAlignment="1" applyProtection="1">
      <alignment horizontal="center" vertical="center" textRotation="255" wrapText="1"/>
      <protection/>
    </xf>
    <xf numFmtId="44" fontId="10" fillId="0" borderId="23" xfId="43" applyFont="1" applyBorder="1" applyAlignment="1" applyProtection="1">
      <alignment horizontal="center" vertical="center" textRotation="255" wrapText="1"/>
      <protection/>
    </xf>
    <xf numFmtId="0" fontId="10" fillId="0" borderId="13" xfId="0" applyFont="1" applyBorder="1" applyAlignment="1" applyProtection="1">
      <alignment horizontal="center" vertical="center" wrapText="1"/>
      <protection/>
    </xf>
    <xf numFmtId="0" fontId="8" fillId="0" borderId="0" xfId="0" applyFont="1" applyFill="1" applyAlignment="1">
      <alignment horizontal="center" vertical="center"/>
    </xf>
    <xf numFmtId="0" fontId="10" fillId="0" borderId="24" xfId="0" applyFont="1" applyBorder="1" applyAlignment="1" applyProtection="1">
      <alignment horizontal="center" vertical="center" wrapText="1"/>
      <protection/>
    </xf>
    <xf numFmtId="0" fontId="12"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center"/>
    </xf>
    <xf numFmtId="0" fontId="12" fillId="0" borderId="10" xfId="0" applyFont="1" applyBorder="1" applyAlignment="1">
      <alignment horizontal="center" vertical="center"/>
    </xf>
    <xf numFmtId="0" fontId="0" fillId="0" borderId="10" xfId="0" applyFont="1" applyBorder="1" applyAlignment="1">
      <alignment horizontal="center" vertical="center" wrapText="1"/>
    </xf>
    <xf numFmtId="176" fontId="4" fillId="8" borderId="10" xfId="33"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Fill="1" applyBorder="1" applyAlignment="1">
      <alignment horizontal="left"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4" fillId="22" borderId="25" xfId="0" applyFont="1" applyFill="1" applyBorder="1" applyAlignment="1" applyProtection="1">
      <alignment horizontal="center" vertical="center"/>
      <protection/>
    </xf>
    <xf numFmtId="0" fontId="4" fillId="22" borderId="26" xfId="0" applyFont="1" applyFill="1" applyBorder="1" applyAlignment="1" applyProtection="1">
      <alignment horizontal="center" vertical="center"/>
      <protection/>
    </xf>
    <xf numFmtId="0" fontId="43" fillId="0" borderId="0" xfId="0" applyFont="1" applyAlignment="1">
      <alignment horizontal="center" vertical="center"/>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176" fontId="4" fillId="8" borderId="25" xfId="33" applyNumberFormat="1" applyFont="1" applyFill="1" applyBorder="1" applyAlignment="1">
      <alignment horizontal="center" vertical="center"/>
    </xf>
    <xf numFmtId="176" fontId="4" fillId="8" borderId="27" xfId="33" applyNumberFormat="1" applyFont="1" applyFill="1" applyBorder="1" applyAlignment="1">
      <alignment horizontal="center" vertical="center"/>
    </xf>
    <xf numFmtId="0" fontId="14" fillId="5" borderId="17" xfId="0" applyFont="1" applyFill="1" applyBorder="1" applyAlignment="1">
      <alignment horizontal="center" vertical="center"/>
    </xf>
    <xf numFmtId="0" fontId="4" fillId="0" borderId="0" xfId="0" applyFont="1" applyBorder="1" applyAlignment="1">
      <alignment horizontal="center" vertical="center"/>
    </xf>
    <xf numFmtId="0" fontId="4" fillId="8" borderId="10" xfId="0" applyFont="1" applyFill="1" applyBorder="1" applyAlignment="1">
      <alignment horizontal="center" vertical="center"/>
    </xf>
    <xf numFmtId="0" fontId="9" fillId="0" borderId="0" xfId="0" applyFont="1" applyBorder="1" applyAlignment="1">
      <alignment horizontal="left" vertical="center"/>
    </xf>
    <xf numFmtId="176" fontId="4" fillId="8" borderId="10" xfId="33" applyNumberFormat="1" applyFont="1" applyFill="1" applyBorder="1" applyAlignment="1">
      <alignment horizontal="center" vertical="center"/>
    </xf>
    <xf numFmtId="176" fontId="4" fillId="8" borderId="28" xfId="33" applyNumberFormat="1" applyFont="1" applyFill="1" applyBorder="1" applyAlignment="1">
      <alignment horizontal="center" vertical="center"/>
    </xf>
    <xf numFmtId="0" fontId="4" fillId="8" borderId="25" xfId="0" applyFont="1" applyFill="1" applyBorder="1" applyAlignment="1">
      <alignment horizontal="center" vertical="center"/>
    </xf>
    <xf numFmtId="0" fontId="4" fillId="8" borderId="26" xfId="0" applyFont="1" applyFill="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left" vertical="center"/>
    </xf>
    <xf numFmtId="0" fontId="4" fillId="8" borderId="25" xfId="33" applyNumberFormat="1" applyFont="1" applyFill="1" applyBorder="1" applyAlignment="1">
      <alignment horizontal="center" vertical="center"/>
    </xf>
    <xf numFmtId="0" fontId="4" fillId="8" borderId="27" xfId="33" applyNumberFormat="1" applyFont="1" applyFill="1" applyBorder="1" applyAlignment="1">
      <alignment horizontal="center" vertical="center"/>
    </xf>
    <xf numFmtId="0" fontId="5" fillId="0" borderId="10" xfId="0" applyFont="1" applyBorder="1" applyAlignment="1">
      <alignment horizontal="center" vertical="center"/>
    </xf>
    <xf numFmtId="0" fontId="9" fillId="0" borderId="0" xfId="0" applyFont="1" applyFill="1" applyAlignment="1">
      <alignment horizontal="left" vertical="center"/>
    </xf>
    <xf numFmtId="0" fontId="4" fillId="0" borderId="10" xfId="0" applyFont="1" applyFill="1" applyBorder="1" applyAlignment="1">
      <alignment horizontal="center" vertical="center"/>
    </xf>
    <xf numFmtId="0" fontId="42" fillId="0" borderId="0" xfId="0" applyFont="1" applyBorder="1" applyAlignment="1">
      <alignment horizontal="left" vertical="center"/>
    </xf>
    <xf numFmtId="0" fontId="10" fillId="0" borderId="25"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protection/>
    </xf>
    <xf numFmtId="0" fontId="11" fillId="0" borderId="1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3" fillId="3" borderId="10" xfId="0" applyFont="1" applyFill="1" applyBorder="1" applyAlignment="1" applyProtection="1">
      <alignment horizontal="center" vertical="center"/>
      <protection/>
    </xf>
    <xf numFmtId="0" fontId="12" fillId="0" borderId="0" xfId="0" applyFont="1" applyAlignment="1">
      <alignment horizontal="left"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5" borderId="31" xfId="0" applyFont="1" applyFill="1" applyBorder="1" applyAlignment="1">
      <alignment horizontal="center" vertical="center"/>
    </xf>
    <xf numFmtId="0" fontId="0" fillId="0" borderId="0" xfId="0" applyAlignment="1">
      <alignment horizontal="center" vertical="center"/>
    </xf>
    <xf numFmtId="0" fontId="44" fillId="0" borderId="15" xfId="0" applyFont="1" applyFill="1" applyBorder="1" applyAlignment="1">
      <alignment horizontal="center" vertical="center"/>
    </xf>
    <xf numFmtId="179" fontId="5" fillId="0" borderId="10" xfId="0" applyNumberFormat="1" applyFont="1" applyBorder="1" applyAlignment="1">
      <alignment horizontal="center" vertical="center"/>
    </xf>
    <xf numFmtId="0" fontId="14" fillId="0" borderId="14"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45" fillId="0" borderId="10" xfId="0" applyFont="1" applyBorder="1" applyAlignment="1">
      <alignment horizontal="center" vertical="center" wrapText="1"/>
    </xf>
    <xf numFmtId="0" fontId="6" fillId="24" borderId="10" xfId="0"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31" fontId="6" fillId="24"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24" borderId="10"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ont="1" applyBorder="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11" fillId="0" borderId="10" xfId="0" applyFont="1" applyBorder="1" applyAlignment="1" applyProtection="1">
      <alignment horizontal="center" vertical="center"/>
      <protection/>
    </xf>
    <xf numFmtId="44" fontId="11" fillId="0" borderId="10" xfId="43" applyFont="1" applyBorder="1" applyAlignment="1" applyProtection="1">
      <alignment horizontal="center" vertical="center" textRotation="255" wrapText="1"/>
      <protection/>
    </xf>
    <xf numFmtId="0" fontId="11" fillId="0" borderId="10" xfId="0" applyFont="1" applyBorder="1" applyAlignment="1" applyProtection="1">
      <alignment horizontal="center" vertical="center" wrapText="1"/>
      <protection/>
    </xf>
    <xf numFmtId="0" fontId="4" fillId="16"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12" fillId="8" borderId="1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xf>
    <xf numFmtId="0" fontId="12" fillId="22" borderId="10" xfId="0" applyFont="1" applyFill="1" applyBorder="1" applyAlignment="1" applyProtection="1">
      <alignment horizontal="center" vertical="center"/>
      <protection/>
    </xf>
    <xf numFmtId="0" fontId="10" fillId="5" borderId="17" xfId="0" applyFont="1" applyFill="1" applyBorder="1" applyAlignment="1">
      <alignment horizontal="center" vertical="center"/>
    </xf>
    <xf numFmtId="0" fontId="10" fillId="3" borderId="10"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5" borderId="17"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0" xfId="33" applyNumberFormat="1" applyFont="1" applyFill="1" applyBorder="1" applyAlignment="1">
      <alignment horizontal="center" vertical="center"/>
    </xf>
    <xf numFmtId="0" fontId="10" fillId="5" borderId="22" xfId="33" applyNumberFormat="1" applyFont="1" applyFill="1" applyBorder="1" applyAlignment="1">
      <alignment horizontal="center" vertical="center"/>
    </xf>
    <xf numFmtId="176" fontId="10" fillId="5" borderId="25" xfId="33" applyNumberFormat="1" applyFont="1" applyFill="1" applyBorder="1" applyAlignment="1">
      <alignment horizontal="center" vertical="center"/>
    </xf>
    <xf numFmtId="176" fontId="10" fillId="5" borderId="27" xfId="33" applyNumberFormat="1"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10" xfId="0" applyNumberFormat="1" applyFont="1" applyFill="1" applyBorder="1" applyAlignment="1">
      <alignment horizontal="center" vertical="center" wrapText="1"/>
    </xf>
    <xf numFmtId="176" fontId="10" fillId="5" borderId="10" xfId="33" applyNumberFormat="1" applyFont="1" applyFill="1" applyBorder="1" applyAlignment="1">
      <alignment horizontal="center" vertical="center" wrapText="1"/>
    </xf>
    <xf numFmtId="176" fontId="12" fillId="16" borderId="17" xfId="33" applyNumberFormat="1" applyFont="1" applyFill="1" applyBorder="1" applyAlignment="1" applyProtection="1">
      <alignment horizontal="center" vertical="center"/>
      <protection/>
    </xf>
    <xf numFmtId="176" fontId="12" fillId="16" borderId="31" xfId="33" applyNumberFormat="1" applyFont="1" applyFill="1" applyBorder="1" applyAlignment="1">
      <alignment vertical="center"/>
    </xf>
    <xf numFmtId="0" fontId="10" fillId="16" borderId="16" xfId="0" applyFont="1" applyFill="1" applyBorder="1" applyAlignment="1" applyProtection="1">
      <alignment horizontal="center" vertical="center"/>
      <protection/>
    </xf>
    <xf numFmtId="0" fontId="10" fillId="16" borderId="17" xfId="0" applyFont="1" applyFill="1" applyBorder="1" applyAlignment="1" applyProtection="1">
      <alignment horizontal="center" vertical="center"/>
      <protection/>
    </xf>
    <xf numFmtId="0" fontId="10" fillId="16" borderId="17" xfId="0" applyFont="1" applyFill="1" applyBorder="1" applyAlignment="1" applyProtection="1">
      <alignment horizontal="center" vertical="center"/>
      <protection/>
    </xf>
    <xf numFmtId="0" fontId="11" fillId="0" borderId="10" xfId="0" applyFont="1" applyBorder="1" applyAlignment="1">
      <alignment horizontal="center" vertical="center" wrapText="1"/>
    </xf>
    <xf numFmtId="0" fontId="11" fillId="16"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1" fillId="8"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8" borderId="10" xfId="0" applyFont="1" applyFill="1" applyBorder="1" applyAlignment="1">
      <alignment horizontal="center" vertical="center" wrapText="1"/>
    </xf>
    <xf numFmtId="0" fontId="10" fillId="0" borderId="11" xfId="0" applyFont="1" applyFill="1" applyBorder="1" applyAlignment="1" applyProtection="1">
      <alignment horizontal="center" vertical="center"/>
      <protection/>
    </xf>
    <xf numFmtId="0" fontId="10" fillId="8" borderId="14" xfId="0" applyFont="1" applyFill="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8" borderId="12" xfId="0" applyFont="1" applyFill="1" applyBorder="1" applyAlignment="1">
      <alignment horizontal="center" vertical="center"/>
    </xf>
    <xf numFmtId="0" fontId="10"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30" xfId="0" applyFont="1" applyBorder="1" applyAlignment="1">
      <alignment horizontal="center" vertical="center"/>
    </xf>
    <xf numFmtId="0" fontId="11" fillId="8" borderId="18" xfId="0" applyFont="1" applyFill="1" applyBorder="1" applyAlignment="1">
      <alignment horizontal="center" vertical="center"/>
    </xf>
    <xf numFmtId="0" fontId="11" fillId="8" borderId="33"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30" xfId="0" applyFont="1" applyFill="1" applyBorder="1" applyAlignment="1">
      <alignment horizontal="center" vertical="center"/>
    </xf>
    <xf numFmtId="0" fontId="10" fillId="8" borderId="33" xfId="0" applyFont="1" applyFill="1" applyBorder="1" applyAlignment="1">
      <alignment horizontal="center" vertical="center"/>
    </xf>
    <xf numFmtId="0" fontId="10" fillId="16" borderId="12"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16"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8" borderId="12"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14" xfId="0" applyFont="1" applyFill="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176" fontId="12" fillId="5" borderId="20" xfId="33" applyNumberFormat="1" applyFont="1" applyFill="1" applyBorder="1" applyAlignment="1">
      <alignment horizontal="center" vertical="center"/>
    </xf>
    <xf numFmtId="176" fontId="12" fillId="5" borderId="22" xfId="33" applyNumberFormat="1" applyFont="1" applyFill="1" applyBorder="1" applyAlignment="1">
      <alignment horizontal="center" vertical="center"/>
    </xf>
    <xf numFmtId="176" fontId="12" fillId="5" borderId="25" xfId="33" applyNumberFormat="1" applyFont="1" applyFill="1" applyBorder="1" applyAlignment="1">
      <alignment horizontal="center" vertical="center"/>
    </xf>
    <xf numFmtId="176" fontId="12" fillId="5" borderId="27" xfId="33" applyNumberFormat="1" applyFont="1" applyFill="1" applyBorder="1" applyAlignment="1">
      <alignment horizontal="center" vertical="center"/>
    </xf>
    <xf numFmtId="176" fontId="12" fillId="5" borderId="10" xfId="33" applyNumberFormat="1" applyFont="1" applyFill="1" applyBorder="1" applyAlignment="1">
      <alignment horizontal="center" vertical="center"/>
    </xf>
    <xf numFmtId="176" fontId="12" fillId="5" borderId="15" xfId="33" applyNumberFormat="1" applyFont="1" applyFill="1" applyBorder="1" applyAlignment="1">
      <alignment horizontal="center" vertical="center"/>
    </xf>
    <xf numFmtId="176" fontId="12" fillId="5" borderId="34" xfId="33" applyNumberFormat="1" applyFont="1" applyFill="1" applyBorder="1" applyAlignment="1">
      <alignment horizontal="center" vertical="center"/>
    </xf>
    <xf numFmtId="0" fontId="10" fillId="8" borderId="29" xfId="0" applyFont="1" applyFill="1" applyBorder="1" applyAlignment="1">
      <alignment horizontal="center" vertical="center"/>
    </xf>
    <xf numFmtId="0" fontId="10" fillId="5" borderId="10"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0" xfId="0" applyFont="1" applyFill="1" applyBorder="1" applyAlignment="1">
      <alignment horizontal="center" vertical="center"/>
    </xf>
    <xf numFmtId="176" fontId="12" fillId="5" borderId="10" xfId="33" applyNumberFormat="1" applyFont="1" applyFill="1" applyBorder="1" applyAlignment="1">
      <alignment horizontal="center" vertical="center"/>
    </xf>
    <xf numFmtId="0" fontId="10" fillId="8" borderId="10" xfId="0" applyFont="1" applyFill="1" applyBorder="1" applyAlignment="1">
      <alignment horizontal="center" vertical="center"/>
    </xf>
    <xf numFmtId="0" fontId="10" fillId="8" borderId="10" xfId="0" applyFont="1" applyFill="1" applyBorder="1" applyAlignment="1">
      <alignment horizontal="center" vertical="center"/>
    </xf>
    <xf numFmtId="176" fontId="12" fillId="5" borderId="10" xfId="33" applyNumberFormat="1" applyFont="1" applyFill="1" applyBorder="1" applyAlignment="1">
      <alignment horizontal="center" vertical="center"/>
    </xf>
    <xf numFmtId="176" fontId="12" fillId="5" borderId="31" xfId="33" applyNumberFormat="1" applyFont="1" applyFill="1" applyBorder="1" applyAlignment="1">
      <alignment horizontal="center" vertical="center"/>
    </xf>
    <xf numFmtId="0" fontId="10" fillId="0" borderId="11" xfId="0" applyFont="1" applyBorder="1" applyAlignment="1">
      <alignment horizontal="center" vertical="center"/>
    </xf>
    <xf numFmtId="0" fontId="10" fillId="8" borderId="35" xfId="0" applyFont="1" applyFill="1" applyBorder="1" applyAlignment="1">
      <alignment horizontal="center" vertical="center"/>
    </xf>
    <xf numFmtId="0" fontId="10" fillId="8" borderId="36" xfId="0" applyFont="1" applyFill="1" applyBorder="1" applyAlignment="1">
      <alignment horizontal="center" vertical="center"/>
    </xf>
    <xf numFmtId="0" fontId="10" fillId="0" borderId="13" xfId="0" applyFont="1" applyBorder="1" applyAlignment="1">
      <alignment horizontal="center" vertical="center"/>
    </xf>
    <xf numFmtId="0" fontId="46" fillId="0" borderId="10" xfId="0" applyFont="1" applyBorder="1" applyAlignment="1">
      <alignment horizontal="center" vertical="center"/>
    </xf>
    <xf numFmtId="0" fontId="10" fillId="8" borderId="37" xfId="0" applyFont="1" applyFill="1" applyBorder="1" applyAlignment="1">
      <alignment horizontal="center" vertical="center"/>
    </xf>
    <xf numFmtId="0" fontId="10" fillId="8" borderId="32" xfId="0" applyFont="1" applyFill="1" applyBorder="1" applyAlignment="1">
      <alignment horizontal="center" vertical="center"/>
    </xf>
    <xf numFmtId="0" fontId="10" fillId="0" borderId="33" xfId="0" applyFont="1" applyBorder="1" applyAlignment="1">
      <alignment horizontal="center" vertical="center"/>
    </xf>
    <xf numFmtId="0" fontId="12" fillId="3" borderId="16" xfId="0" applyFont="1" applyFill="1" applyBorder="1" applyAlignment="1" applyProtection="1">
      <alignment horizontal="center" vertical="center"/>
      <protection/>
    </xf>
    <xf numFmtId="0" fontId="12" fillId="3" borderId="17" xfId="0" applyFont="1" applyFill="1" applyBorder="1" applyAlignment="1" applyProtection="1">
      <alignment horizontal="center" vertical="center"/>
      <protection/>
    </xf>
    <xf numFmtId="0" fontId="12" fillId="3" borderId="17" xfId="0" applyFont="1" applyFill="1" applyBorder="1" applyAlignment="1" applyProtection="1">
      <alignment horizontal="center" vertical="center"/>
      <protection/>
    </xf>
    <xf numFmtId="176" fontId="12" fillId="3" borderId="17" xfId="33" applyNumberFormat="1" applyFont="1" applyFill="1" applyBorder="1" applyAlignment="1" applyProtection="1">
      <alignment horizontal="center" vertical="center"/>
      <protection/>
    </xf>
    <xf numFmtId="0" fontId="12" fillId="3" borderId="31" xfId="0" applyFont="1" applyFill="1" applyBorder="1" applyAlignment="1">
      <alignment horizontal="center" vertical="center"/>
    </xf>
    <xf numFmtId="0" fontId="12" fillId="8" borderId="38" xfId="0" applyFont="1" applyFill="1" applyBorder="1" applyAlignment="1" applyProtection="1">
      <alignment horizontal="center" vertical="center"/>
      <protection/>
    </xf>
    <xf numFmtId="0" fontId="12" fillId="8" borderId="26" xfId="0" applyFont="1" applyFill="1" applyBorder="1" applyAlignment="1" applyProtection="1">
      <alignment horizontal="center" vertical="center"/>
      <protection/>
    </xf>
    <xf numFmtId="0" fontId="10" fillId="7" borderId="39" xfId="0" applyFont="1" applyFill="1" applyBorder="1" applyAlignment="1" applyProtection="1">
      <alignment horizontal="center" vertical="center"/>
      <protection/>
    </xf>
    <xf numFmtId="0" fontId="10" fillId="7" borderId="21" xfId="0" applyFont="1" applyFill="1" applyBorder="1" applyAlignment="1" applyProtection="1">
      <alignment horizontal="center" vertical="center"/>
      <protection/>
    </xf>
    <xf numFmtId="0" fontId="10" fillId="7" borderId="17" xfId="0" applyFont="1" applyFill="1" applyBorder="1" applyAlignment="1" applyProtection="1">
      <alignment horizontal="center" vertical="center"/>
      <protection/>
    </xf>
    <xf numFmtId="176" fontId="10" fillId="8" borderId="31" xfId="33" applyNumberFormat="1" applyFont="1" applyFill="1" applyBorder="1" applyAlignment="1" applyProtection="1">
      <alignment horizontal="center" vertical="center"/>
      <protection/>
    </xf>
    <xf numFmtId="176" fontId="12" fillId="8" borderId="15" xfId="33" applyNumberFormat="1" applyFont="1" applyFill="1" applyBorder="1" applyAlignment="1">
      <alignment horizontal="center" vertical="center"/>
    </xf>
    <xf numFmtId="0" fontId="4" fillId="0" borderId="13" xfId="0" applyFont="1" applyFill="1" applyBorder="1" applyAlignment="1" applyProtection="1">
      <alignment horizontal="center" vertical="center"/>
      <protection/>
    </xf>
    <xf numFmtId="44" fontId="4" fillId="0" borderId="10" xfId="43"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25"/>
          <c:y val="0.0395"/>
          <c:w val="0"/>
          <c:h val="0.917"/>
        </c:manualLayout>
      </c:layout>
      <c:barChart>
        <c:barDir val="col"/>
        <c:grouping val="clustered"/>
        <c:varyColors val="0"/>
        <c:ser>
          <c:idx val="1"/>
          <c:order val="0"/>
          <c:tx>
            <c:strRef>
              <c:f>Sheet1!#REF!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2"/>
          <c:order val="1"/>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3"/>
          <c:order val="2"/>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4"/>
          <c:order val="3"/>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5"/>
          <c:order val="4"/>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6"/>
          <c:order val="5"/>
          <c:tx>
            <c:strRef>
              <c:f>Sheet1!#REF!</c:f>
              <c:strCache>
                <c:ptCount val="1"/>
                <c:pt idx="0">
                  <c:v>#REF!</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7"/>
          <c:order val="6"/>
          <c:tx>
            <c:strRef>
              <c:f>Sheet1!#REF!</c:f>
              <c:strCache>
                <c:ptCount val="1"/>
                <c:pt idx="0">
                  <c:v>#REF!</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gapWidth val="100"/>
        <c:axId val="46357027"/>
        <c:axId val="14560060"/>
      </c:barChart>
      <c:catAx>
        <c:axId val="46357027"/>
        <c:scaling>
          <c:orientation val="minMax"/>
        </c:scaling>
        <c:axPos val="b"/>
        <c:delete val="0"/>
        <c:numFmt formatCode="General" sourceLinked="1"/>
        <c:majorTickMark val="in"/>
        <c:minorTickMark val="none"/>
        <c:tickLblPos val="nextTo"/>
        <c:spPr>
          <a:ln w="3175">
            <a:solidFill>
              <a:srgbClr val="000000"/>
            </a:solidFill>
          </a:ln>
        </c:spPr>
        <c:crossAx val="14560060"/>
        <c:crosses val="autoZero"/>
        <c:auto val="1"/>
        <c:lblOffset val="100"/>
        <c:tickLblSkip val="1"/>
        <c:noMultiLvlLbl val="0"/>
      </c:catAx>
      <c:valAx>
        <c:axId val="14560060"/>
        <c:scaling>
          <c:orientation val="minMax"/>
          <c:max val="1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35702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Sheet1!#REF!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2"/>
          <c:order val="1"/>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3"/>
          <c:order val="2"/>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4"/>
          <c:order val="3"/>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5"/>
          <c:order val="4"/>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6"/>
          <c:order val="5"/>
          <c:tx>
            <c:strRef>
              <c:f>Sheet1!#REF!</c:f>
              <c:strCache>
                <c:ptCount val="1"/>
                <c:pt idx="0">
                  <c:v>#REF!</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axId val="63931677"/>
        <c:axId val="38514182"/>
      </c:barChart>
      <c:catAx>
        <c:axId val="63931677"/>
        <c:scaling>
          <c:orientation val="minMax"/>
        </c:scaling>
        <c:axPos val="b"/>
        <c:delete val="0"/>
        <c:numFmt formatCode="General" sourceLinked="1"/>
        <c:majorTickMark val="in"/>
        <c:minorTickMark val="none"/>
        <c:tickLblPos val="nextTo"/>
        <c:spPr>
          <a:ln w="3175">
            <a:solidFill>
              <a:srgbClr val="000000"/>
            </a:solidFill>
          </a:ln>
        </c:spPr>
        <c:crossAx val="38514182"/>
        <c:crosses val="autoZero"/>
        <c:auto val="1"/>
        <c:lblOffset val="100"/>
        <c:tickLblSkip val="1"/>
        <c:noMultiLvlLbl val="0"/>
      </c:catAx>
      <c:valAx>
        <c:axId val="3851418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93167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25"/>
          <c:y val="0.02375"/>
          <c:w val="0"/>
          <c:h val="0.9495"/>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1"/>
          <c:order val="1"/>
          <c:tx>
            <c:strRef>
              <c:f>Sheet1!#REF!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2"/>
          <c:order val="2"/>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3"/>
          <c:order val="3"/>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4"/>
          <c:order val="4"/>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5"/>
          <c:order val="5"/>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axId val="11083319"/>
        <c:axId val="32641008"/>
      </c:barChart>
      <c:catAx>
        <c:axId val="11083319"/>
        <c:scaling>
          <c:orientation val="minMax"/>
        </c:scaling>
        <c:axPos val="b"/>
        <c:delete val="0"/>
        <c:numFmt formatCode="General" sourceLinked="1"/>
        <c:majorTickMark val="in"/>
        <c:minorTickMark val="none"/>
        <c:tickLblPos val="nextTo"/>
        <c:spPr>
          <a:ln w="3175">
            <a:solidFill>
              <a:srgbClr val="000000"/>
            </a:solidFill>
          </a:ln>
        </c:spPr>
        <c:crossAx val="32641008"/>
        <c:crosses val="autoZero"/>
        <c:auto val="1"/>
        <c:lblOffset val="100"/>
        <c:tickLblSkip val="1"/>
        <c:noMultiLvlLbl val="0"/>
      </c:catAx>
      <c:valAx>
        <c:axId val="3264100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08331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25"/>
          <c:y val="0.144"/>
          <c:w val="0"/>
          <c:h val="0.70125"/>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1"/>
          <c:order val="1"/>
          <c:tx>
            <c:strRef>
              <c:f>Sheet1!#REF!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2"/>
          <c:order val="2"/>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3"/>
          <c:order val="3"/>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axId val="25333617"/>
        <c:axId val="26675962"/>
      </c:barChart>
      <c:catAx>
        <c:axId val="25333617"/>
        <c:scaling>
          <c:orientation val="minMax"/>
        </c:scaling>
        <c:axPos val="b"/>
        <c:delete val="0"/>
        <c:numFmt formatCode="General" sourceLinked="1"/>
        <c:majorTickMark val="in"/>
        <c:minorTickMark val="none"/>
        <c:tickLblPos val="nextTo"/>
        <c:spPr>
          <a:ln w="3175">
            <a:solidFill>
              <a:srgbClr val="000000"/>
            </a:solidFill>
          </a:ln>
        </c:spPr>
        <c:crossAx val="26675962"/>
        <c:crosses val="autoZero"/>
        <c:auto val="1"/>
        <c:lblOffset val="100"/>
        <c:tickLblSkip val="1"/>
        <c:noMultiLvlLbl val="0"/>
      </c:catAx>
      <c:valAx>
        <c:axId val="266759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333617"/>
        <c:crossesAt val="1"/>
        <c:crossBetween val="between"/>
        <c:dispUnits/>
      </c:valAx>
      <c:dTable>
        <c:showHorzBorder val="1"/>
        <c:showVertBorder val="1"/>
        <c:showOutline val="1"/>
        <c:showKeys val="1"/>
        <c:spPr>
          <a:ln w="12700">
            <a:solidFill>
              <a:srgbClr val="000000"/>
            </a:solidFill>
          </a:ln>
        </c:spPr>
        <c:txPr>
          <a:bodyPr vert="horz" rot="0"/>
          <a:lstStyle/>
          <a:p>
            <a:pPr>
              <a:defRPr lang="en-US" cap="none" sz="150" b="0" i="0" u="none" baseline="0">
                <a:solidFill>
                  <a:srgbClr val="000000"/>
                </a:solidFill>
                <a:latin typeface="宋体"/>
                <a:ea typeface="宋体"/>
                <a:cs typeface="宋体"/>
              </a:defRPr>
            </a:pPr>
          </a:p>
        </c:txPr>
      </c:dTable>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25"/>
          <c:y val="0.07375"/>
          <c:w val="0"/>
          <c:h val="0.845"/>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1"/>
          <c:order val="1"/>
          <c:tx>
            <c:strRef>
              <c:f>Sheet1!#REF!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2"/>
          <c:order val="2"/>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3"/>
          <c:order val="3"/>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4"/>
          <c:order val="4"/>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ser>
          <c:idx val="5"/>
          <c:order val="5"/>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Sheet1!#REF!</c:f>
              <c:strCache>
                <c:ptCount val="1"/>
                <c:pt idx="0">
                  <c:v>1</c:v>
                </c:pt>
              </c:strCache>
            </c:strRef>
          </c:cat>
          <c:val>
            <c:numRef>
              <c:f>Sheet1!#REF!</c:f>
              <c:numCache>
                <c:ptCount val="1"/>
                <c:pt idx="0">
                  <c:v>1</c:v>
                </c:pt>
              </c:numCache>
            </c:numRef>
          </c:val>
        </c:ser>
        <c:axId val="38757067"/>
        <c:axId val="13269284"/>
      </c:barChart>
      <c:catAx>
        <c:axId val="387570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宋体"/>
                <a:ea typeface="宋体"/>
                <a:cs typeface="宋体"/>
              </a:defRPr>
            </a:pPr>
          </a:p>
        </c:txPr>
        <c:crossAx val="13269284"/>
        <c:crosses val="autoZero"/>
        <c:auto val="1"/>
        <c:lblOffset val="100"/>
        <c:tickLblSkip val="1"/>
        <c:noMultiLvlLbl val="0"/>
      </c:catAx>
      <c:valAx>
        <c:axId val="132692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宋体"/>
                <a:ea typeface="宋体"/>
                <a:cs typeface="宋体"/>
              </a:defRPr>
            </a:pPr>
          </a:p>
        </c:txPr>
        <c:crossAx val="3875706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5" b="0" i="0" u="none" baseline="0">
                <a:solidFill>
                  <a:srgbClr val="000000"/>
                </a:solidFill>
                <a:latin typeface="宋体"/>
                <a:ea typeface="宋体"/>
                <a:cs typeface="宋体"/>
              </a:defRPr>
            </a:pPr>
          </a:p>
        </c:txPr>
      </c:dTable>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24"/>
          <c:w val="0.974"/>
          <c:h val="0.952"/>
        </c:manualLayout>
      </c:layout>
      <c:barChart>
        <c:barDir val="col"/>
        <c:grouping val="clustered"/>
        <c:varyColors val="0"/>
        <c:ser>
          <c:idx val="0"/>
          <c:order val="0"/>
          <c:tx>
            <c:strRef>
              <c:f>Sheet1!$B$85</c:f>
              <c:strCache>
                <c:ptCount val="1"/>
                <c:pt idx="0">
                  <c:v>刑  庭</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Sheet1!$C$85:$J$85</c:f>
              <c:numCache>
                <c:ptCount val="7"/>
                <c:pt idx="1">
                  <c:v>10</c:v>
                </c:pt>
                <c:pt idx="3">
                  <c:v>10</c:v>
                </c:pt>
                <c:pt idx="5">
                  <c:v>1</c:v>
                </c:pt>
              </c:numCache>
            </c:numRef>
          </c:val>
        </c:ser>
        <c:ser>
          <c:idx val="1"/>
          <c:order val="1"/>
          <c:tx>
            <c:strRef>
              <c:f>Sheet1!$B$86</c:f>
              <c:strCache>
                <c:ptCount val="1"/>
                <c:pt idx="0">
                  <c:v>民一庭</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Sheet1!$C$86:$J$86</c:f>
              <c:numCache>
                <c:ptCount val="7"/>
                <c:pt idx="1">
                  <c:v>81</c:v>
                </c:pt>
                <c:pt idx="3">
                  <c:v>61</c:v>
                </c:pt>
                <c:pt idx="5">
                  <c:v>0.7530864197530864</c:v>
                </c:pt>
              </c:numCache>
            </c:numRef>
          </c:val>
        </c:ser>
        <c:ser>
          <c:idx val="2"/>
          <c:order val="2"/>
          <c:tx>
            <c:strRef>
              <c:f>Sheet1!$B$87</c:f>
              <c:strCache>
                <c:ptCount val="1"/>
                <c:pt idx="0">
                  <c:v>民二庭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Sheet1!$C$87:$J$87</c:f>
              <c:numCache>
                <c:ptCount val="7"/>
                <c:pt idx="1">
                  <c:v>20</c:v>
                </c:pt>
                <c:pt idx="3">
                  <c:v>9</c:v>
                </c:pt>
                <c:pt idx="5">
                  <c:v>0.45</c:v>
                </c:pt>
              </c:numCache>
            </c:numRef>
          </c:val>
        </c:ser>
        <c:ser>
          <c:idx val="3"/>
          <c:order val="3"/>
          <c:tx>
            <c:strRef>
              <c:f>Sheet1!$B$88</c:f>
              <c:strCache>
                <c:ptCount val="1"/>
                <c:pt idx="0">
                  <c:v>行政庭</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Sheet1!$C$88:$J$88</c:f>
              <c:numCache>
                <c:ptCount val="7"/>
                <c:pt idx="1">
                  <c:v>0</c:v>
                </c:pt>
                <c:pt idx="3">
                  <c:v>0</c:v>
                </c:pt>
                <c:pt idx="5">
                  <c:v>0</c:v>
                </c:pt>
              </c:numCache>
            </c:numRef>
          </c:val>
        </c:ser>
        <c:ser>
          <c:idx val="4"/>
          <c:order val="4"/>
          <c:tx>
            <c:strRef>
              <c:f>Sheet1!$B$89</c:f>
              <c:strCache>
                <c:ptCount val="1"/>
                <c:pt idx="0">
                  <c:v>审监庭</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Sheet1!$C$89:$J$89</c:f>
              <c:numCache>
                <c:ptCount val="7"/>
                <c:pt idx="1">
                  <c:v>0</c:v>
                </c:pt>
                <c:pt idx="3">
                  <c:v>0</c:v>
                </c:pt>
                <c:pt idx="5">
                  <c:v>1</c:v>
                </c:pt>
              </c:numCache>
            </c:numRef>
          </c:val>
        </c:ser>
        <c:ser>
          <c:idx val="5"/>
          <c:order val="5"/>
          <c:tx>
            <c:strRef>
              <c:f>Sheet1!$B$90</c:f>
              <c:strCache>
                <c:ptCount val="1"/>
                <c:pt idx="0">
                  <c:v>执行局</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Sheet1!$C$90:$J$90</c:f>
              <c:numCache>
                <c:ptCount val="7"/>
                <c:pt idx="1">
                  <c:v>0</c:v>
                </c:pt>
                <c:pt idx="3">
                  <c:v>0</c:v>
                </c:pt>
                <c:pt idx="5">
                  <c:v>0</c:v>
                </c:pt>
              </c:numCache>
            </c:numRef>
          </c:val>
        </c:ser>
        <c:ser>
          <c:idx val="6"/>
          <c:order val="6"/>
          <c:tx>
            <c:strRef>
              <c:f>Sheet1!$B$91</c:f>
              <c:strCache>
                <c:ptCount val="1"/>
                <c:pt idx="0">
                  <c:v>立案庭</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Sheet1!$C$91:$J$91</c:f>
              <c:numCache>
                <c:ptCount val="7"/>
                <c:pt idx="1">
                  <c:v>0</c:v>
                </c:pt>
                <c:pt idx="3">
                  <c:v>0</c:v>
                </c:pt>
                <c:pt idx="5">
                  <c:v>0</c:v>
                </c:pt>
              </c:numCache>
            </c:numRef>
          </c:val>
        </c:ser>
        <c:axId val="52314693"/>
        <c:axId val="1070190"/>
      </c:barChart>
      <c:catAx>
        <c:axId val="52314693"/>
        <c:scaling>
          <c:orientation val="minMax"/>
        </c:scaling>
        <c:axPos val="b"/>
        <c:delete val="0"/>
        <c:numFmt formatCode="General" sourceLinked="1"/>
        <c:majorTickMark val="in"/>
        <c:minorTickMark val="none"/>
        <c:tickLblPos val="nextTo"/>
        <c:spPr>
          <a:ln w="3175">
            <a:solidFill>
              <a:srgbClr val="000000"/>
            </a:solidFill>
          </a:ln>
        </c:spPr>
        <c:crossAx val="1070190"/>
        <c:crosses val="autoZero"/>
        <c:auto val="1"/>
        <c:lblOffset val="100"/>
        <c:tickLblSkip val="1"/>
        <c:noMultiLvlLbl val="0"/>
      </c:catAx>
      <c:valAx>
        <c:axId val="1070190"/>
        <c:scaling>
          <c:orientation val="minMax"/>
          <c:max val="3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314693"/>
        <c:crossesAt val="1"/>
        <c:crossBetween val="between"/>
        <c:dispUnits/>
        <c:majorUnit val="5"/>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5"/>
          <c:w val="0.978"/>
          <c:h val="0.94925"/>
        </c:manualLayout>
      </c:layout>
      <c:barChart>
        <c:barDir val="col"/>
        <c:grouping val="clustered"/>
        <c:varyColors val="0"/>
        <c:ser>
          <c:idx val="0"/>
          <c:order val="0"/>
          <c:tx>
            <c:strRef>
              <c:f>Sheet1!$B$124</c:f>
              <c:strCache>
                <c:ptCount val="1"/>
                <c:pt idx="0">
                  <c:v>刑  庭</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Sheet1!$C$124:$J$124</c:f>
              <c:numCache/>
            </c:numRef>
          </c:val>
        </c:ser>
        <c:ser>
          <c:idx val="1"/>
          <c:order val="1"/>
          <c:tx>
            <c:strRef>
              <c:f>Sheet1!$B$125</c:f>
              <c:strCache>
                <c:ptCount val="1"/>
                <c:pt idx="0">
                  <c:v>民一庭</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Sheet1!$C$125:$J$125</c:f>
              <c:numCache/>
            </c:numRef>
          </c:val>
        </c:ser>
        <c:ser>
          <c:idx val="2"/>
          <c:order val="2"/>
          <c:tx>
            <c:strRef>
              <c:f>Sheet1!$B$126</c:f>
              <c:strCache>
                <c:ptCount val="1"/>
                <c:pt idx="0">
                  <c:v>民二庭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Sheet1!$C$126:$J$126</c:f>
              <c:numCache/>
            </c:numRef>
          </c:val>
        </c:ser>
        <c:ser>
          <c:idx val="3"/>
          <c:order val="3"/>
          <c:tx>
            <c:strRef>
              <c:f>Sheet1!$B$127</c:f>
              <c:strCache>
                <c:ptCount val="1"/>
                <c:pt idx="0">
                  <c:v>行政庭</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Sheet1!$C$127:$J$127</c:f>
              <c:numCache/>
            </c:numRef>
          </c:val>
        </c:ser>
        <c:ser>
          <c:idx val="4"/>
          <c:order val="4"/>
          <c:tx>
            <c:strRef>
              <c:f>Sheet1!$B$128</c:f>
              <c:strCache>
                <c:ptCount val="1"/>
                <c:pt idx="0">
                  <c:v>审监庭</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Sheet1!$C$128:$J$128</c:f>
              <c:numCache/>
            </c:numRef>
          </c:val>
        </c:ser>
        <c:ser>
          <c:idx val="5"/>
          <c:order val="5"/>
          <c:tx>
            <c:strRef>
              <c:f>Sheet1!$B$129</c:f>
              <c:strCache>
                <c:ptCount val="1"/>
                <c:pt idx="0">
                  <c:v>立案庭</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Sheet1!$C$129:$J$129</c:f>
              <c:numCache/>
            </c:numRef>
          </c:val>
        </c:ser>
        <c:ser>
          <c:idx val="6"/>
          <c:order val="6"/>
          <c:tx>
            <c:strRef>
              <c:f>Sheet1!$B$130</c:f>
              <c:strCache>
                <c:ptCount val="1"/>
                <c:pt idx="0">
                  <c:v>执行局</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Sheet1!$C$130:$J$130</c:f>
              <c:numCache/>
            </c:numRef>
          </c:val>
        </c:ser>
        <c:gapWidth val="100"/>
        <c:axId val="9631711"/>
        <c:axId val="19576536"/>
      </c:barChart>
      <c:catAx>
        <c:axId val="9631711"/>
        <c:scaling>
          <c:orientation val="minMax"/>
        </c:scaling>
        <c:axPos val="b"/>
        <c:delete val="0"/>
        <c:numFmt formatCode="General" sourceLinked="1"/>
        <c:majorTickMark val="in"/>
        <c:minorTickMark val="none"/>
        <c:tickLblPos val="nextTo"/>
        <c:spPr>
          <a:ln w="3175">
            <a:solidFill>
              <a:srgbClr val="000000"/>
            </a:solidFill>
          </a:ln>
        </c:spPr>
        <c:crossAx val="19576536"/>
        <c:crosses val="autoZero"/>
        <c:auto val="1"/>
        <c:lblOffset val="100"/>
        <c:tickLblSkip val="1"/>
        <c:noMultiLvlLbl val="0"/>
      </c:catAx>
      <c:valAx>
        <c:axId val="195765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6317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宋体"/>
                <a:ea typeface="宋体"/>
                <a:cs typeface="宋体"/>
              </a:defRPr>
            </a:pPr>
          </a:p>
        </c:txPr>
      </c:dTable>
      <c:spPr>
        <a:solidFill>
          <a:srgbClr val="969696"/>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宋体"/>
          <a:ea typeface="宋体"/>
          <a:cs typeface="宋体"/>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ser>
          <c:idx val="1"/>
          <c:order val="1"/>
          <c:tx>
            <c:strRef>
              <c:f>Sheet1!#REF!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ser>
          <c:idx val="2"/>
          <c:order val="2"/>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ser>
          <c:idx val="3"/>
          <c:order val="3"/>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ser>
          <c:idx val="4"/>
          <c:order val="4"/>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ser>
          <c:idx val="5"/>
          <c:order val="5"/>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ser>
          <c:idx val="6"/>
          <c:order val="6"/>
          <c:tx>
            <c:strRef>
              <c:f>Sheet1!#REF!</c:f>
              <c:strCache>
                <c:ptCount val="1"/>
                <c:pt idx="0">
                  <c:v>#REF!</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Sheet1!#REF!</c:f>
              <c:numCache>
                <c:ptCount val="1"/>
                <c:pt idx="0">
                  <c:v>1</c:v>
                </c:pt>
              </c:numCache>
            </c:numRef>
          </c:val>
        </c:ser>
        <c:axId val="41971097"/>
        <c:axId val="42195554"/>
      </c:barChart>
      <c:catAx>
        <c:axId val="41971097"/>
        <c:scaling>
          <c:orientation val="minMax"/>
        </c:scaling>
        <c:axPos val="b"/>
        <c:delete val="0"/>
        <c:numFmt formatCode="General" sourceLinked="1"/>
        <c:majorTickMark val="in"/>
        <c:minorTickMark val="none"/>
        <c:tickLblPos val="nextTo"/>
        <c:spPr>
          <a:ln w="3175">
            <a:solidFill>
              <a:srgbClr val="000000"/>
            </a:solidFill>
          </a:ln>
        </c:spPr>
        <c:crossAx val="42195554"/>
        <c:crosses val="autoZero"/>
        <c:auto val="1"/>
        <c:lblOffset val="100"/>
        <c:tickLblSkip val="1"/>
        <c:noMultiLvlLbl val="0"/>
      </c:catAx>
      <c:valAx>
        <c:axId val="421955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97109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50" b="0" i="0" u="none" baseline="0">
                <a:solidFill>
                  <a:srgbClr val="000000"/>
                </a:solidFill>
                <a:latin typeface="宋体"/>
                <a:ea typeface="宋体"/>
                <a:cs typeface="宋体"/>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宋体"/>
          <a:ea typeface="宋体"/>
          <a:cs typeface="宋体"/>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175"/>
          <c:w val="0.868"/>
          <c:h val="0.90375"/>
        </c:manualLayout>
      </c:layout>
      <c:barChart>
        <c:barDir val="col"/>
        <c:grouping val="clustered"/>
        <c:varyColors val="0"/>
        <c:ser>
          <c:idx val="0"/>
          <c:order val="0"/>
          <c:tx>
            <c:strRef>
              <c:f>Sheet1!$A$7:$B$7</c:f>
              <c:strCache>
                <c:ptCount val="1"/>
                <c:pt idx="0">
                  <c:v>1 刑  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Sheet1!$C$7:$I$7</c:f>
              <c:numCache>
                <c:ptCount val="6"/>
                <c:pt idx="0">
                  <c:v>14</c:v>
                </c:pt>
                <c:pt idx="1">
                  <c:v>53</c:v>
                </c:pt>
                <c:pt idx="3">
                  <c:v>50</c:v>
                </c:pt>
                <c:pt idx="4">
                  <c:v>17</c:v>
                </c:pt>
                <c:pt idx="5">
                  <c:v>0.746268656716418</c:v>
                </c:pt>
              </c:numCache>
            </c:numRef>
          </c:val>
        </c:ser>
        <c:ser>
          <c:idx val="1"/>
          <c:order val="1"/>
          <c:tx>
            <c:strRef>
              <c:f>Sheet1!$A$8:$B$8</c:f>
              <c:strCache>
                <c:ptCount val="1"/>
                <c:pt idx="0">
                  <c:v>2 民一庭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Sheet1!$C$8:$I$8</c:f>
              <c:numCache>
                <c:ptCount val="6"/>
                <c:pt idx="0">
                  <c:v>112</c:v>
                </c:pt>
                <c:pt idx="1">
                  <c:v>276</c:v>
                </c:pt>
                <c:pt idx="3">
                  <c:v>164</c:v>
                </c:pt>
                <c:pt idx="4">
                  <c:v>224</c:v>
                </c:pt>
                <c:pt idx="5">
                  <c:v>0.422680412371134</c:v>
                </c:pt>
              </c:numCache>
            </c:numRef>
          </c:val>
        </c:ser>
        <c:ser>
          <c:idx val="2"/>
          <c:order val="2"/>
          <c:tx>
            <c:strRef>
              <c:f>Sheet1!$A$9:$B$9</c:f>
              <c:strCache>
                <c:ptCount val="1"/>
                <c:pt idx="0">
                  <c:v>3 民二庭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Sheet1!$C$9:$I$9</c:f>
              <c:numCache>
                <c:ptCount val="6"/>
                <c:pt idx="0">
                  <c:v>43</c:v>
                </c:pt>
                <c:pt idx="1">
                  <c:v>142</c:v>
                </c:pt>
                <c:pt idx="3">
                  <c:v>92</c:v>
                </c:pt>
                <c:pt idx="4">
                  <c:v>93</c:v>
                </c:pt>
                <c:pt idx="5">
                  <c:v>0.4972972972972973</c:v>
                </c:pt>
              </c:numCache>
            </c:numRef>
          </c:val>
        </c:ser>
        <c:ser>
          <c:idx val="9"/>
          <c:order val="3"/>
          <c:tx>
            <c:strRef>
              <c:f>Sheet1!$A$10:$B$10</c:f>
              <c:strCache>
                <c:ptCount val="1"/>
                <c:pt idx="0">
                  <c:v>3 民二庭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Sheet1!$C$10:$I$10</c:f>
            </c:numRef>
          </c:val>
        </c:ser>
        <c:ser>
          <c:idx val="3"/>
          <c:order val="4"/>
          <c:tx>
            <c:strRef>
              <c:f>Sheet1!$A$11:$B$11</c:f>
              <c:strCache>
                <c:ptCount val="1"/>
                <c:pt idx="0">
                  <c:v>合  计</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Sheet1!$C$11:$I$11</c:f>
              <c:numCache>
                <c:ptCount val="6"/>
                <c:pt idx="0">
                  <c:v>169</c:v>
                </c:pt>
                <c:pt idx="1">
                  <c:v>471</c:v>
                </c:pt>
                <c:pt idx="3">
                  <c:v>306</c:v>
                </c:pt>
                <c:pt idx="4">
                  <c:v>334</c:v>
                </c:pt>
                <c:pt idx="5">
                  <c:v>0.478125</c:v>
                </c:pt>
              </c:numCache>
            </c:numRef>
          </c:val>
        </c:ser>
        <c:ser>
          <c:idx val="4"/>
          <c:order val="5"/>
          <c:tx>
            <c:strRef>
              <c:f>Sheet1!$A$12:$B$12</c:f>
              <c:strCache>
                <c:ptCount val="1"/>
                <c:pt idx="0">
                  <c:v>4 行政庭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Sheet1!$C$12:$I$12</c:f>
              <c:numCache>
                <c:ptCount val="6"/>
                <c:pt idx="0">
                  <c:v>0</c:v>
                </c:pt>
                <c:pt idx="1">
                  <c:v>1</c:v>
                </c:pt>
                <c:pt idx="3">
                  <c:v>1</c:v>
                </c:pt>
                <c:pt idx="4">
                  <c:v>0</c:v>
                </c:pt>
                <c:pt idx="5">
                  <c:v>1</c:v>
                </c:pt>
              </c:numCache>
            </c:numRef>
          </c:val>
        </c:ser>
        <c:ser>
          <c:idx val="5"/>
          <c:order val="6"/>
          <c:tx>
            <c:strRef>
              <c:f>Sheet1!$A$13:$B$13</c:f>
              <c:strCache>
                <c:ptCount val="1"/>
                <c:pt idx="0">
                  <c:v>5 审监庭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Sheet1!$C$13:$I$13</c:f>
              <c:numCache>
                <c:ptCount val="6"/>
                <c:pt idx="0">
                  <c:v>0</c:v>
                </c:pt>
                <c:pt idx="1">
                  <c:v>3</c:v>
                </c:pt>
                <c:pt idx="3">
                  <c:v>1</c:v>
                </c:pt>
                <c:pt idx="4">
                  <c:v>2</c:v>
                </c:pt>
                <c:pt idx="5">
                  <c:v>0.3333333333333333</c:v>
                </c:pt>
              </c:numCache>
            </c:numRef>
          </c:val>
        </c:ser>
        <c:ser>
          <c:idx val="6"/>
          <c:order val="7"/>
          <c:tx>
            <c:strRef>
              <c:f>Sheet1!$A$14:$B$14</c:f>
              <c:strCache>
                <c:ptCount val="1"/>
                <c:pt idx="0">
                  <c:v>6 立案庭</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Sheet1!$C$14:$I$14</c:f>
              <c:numCache>
                <c:ptCount val="6"/>
                <c:pt idx="0">
                  <c:v>3</c:v>
                </c:pt>
                <c:pt idx="1">
                  <c:v>7</c:v>
                </c:pt>
                <c:pt idx="3">
                  <c:v>3</c:v>
                </c:pt>
                <c:pt idx="4">
                  <c:v>7</c:v>
                </c:pt>
                <c:pt idx="5">
                  <c:v>0.3</c:v>
                </c:pt>
              </c:numCache>
            </c:numRef>
          </c:val>
        </c:ser>
        <c:ser>
          <c:idx val="7"/>
          <c:order val="8"/>
          <c:tx>
            <c:strRef>
              <c:f>Sheet1!$A$15:$B$15</c:f>
              <c:strCache>
                <c:ptCount val="1"/>
                <c:pt idx="0">
                  <c:v>诉讼合计</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Sheet1!$C$15:$I$15</c:f>
              <c:numCache>
                <c:ptCount val="6"/>
                <c:pt idx="0">
                  <c:v>172</c:v>
                </c:pt>
                <c:pt idx="1">
                  <c:v>482</c:v>
                </c:pt>
                <c:pt idx="3">
                  <c:v>311</c:v>
                </c:pt>
                <c:pt idx="4">
                  <c:v>343</c:v>
                </c:pt>
                <c:pt idx="5">
                  <c:v>0.47553516819571867</c:v>
                </c:pt>
              </c:numCache>
            </c:numRef>
          </c:val>
        </c:ser>
        <c:ser>
          <c:idx val="8"/>
          <c:order val="9"/>
          <c:tx>
            <c:strRef>
              <c:f>Sheet1!$A$16:$B$16</c:f>
              <c:strCache>
                <c:ptCount val="1"/>
                <c:pt idx="0">
                  <c:v>7 执行局</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Sheet1!$C$16:$I$16</c:f>
              <c:numCache>
                <c:ptCount val="6"/>
                <c:pt idx="0">
                  <c:v>157</c:v>
                </c:pt>
                <c:pt idx="1">
                  <c:v>190</c:v>
                </c:pt>
                <c:pt idx="3">
                  <c:v>71</c:v>
                </c:pt>
                <c:pt idx="4">
                  <c:v>276</c:v>
                </c:pt>
                <c:pt idx="5">
                  <c:v>0.20461095100864554</c:v>
                </c:pt>
              </c:numCache>
            </c:numRef>
          </c:val>
        </c:ser>
        <c:axId val="44215667"/>
        <c:axId val="62396684"/>
      </c:barChart>
      <c:catAx>
        <c:axId val="44215667"/>
        <c:scaling>
          <c:orientation val="minMax"/>
        </c:scaling>
        <c:axPos val="b"/>
        <c:delete val="0"/>
        <c:numFmt formatCode="General" sourceLinked="1"/>
        <c:majorTickMark val="in"/>
        <c:minorTickMark val="none"/>
        <c:tickLblPos val="nextTo"/>
        <c:crossAx val="62396684"/>
        <c:crosses val="autoZero"/>
        <c:auto val="1"/>
        <c:lblOffset val="100"/>
        <c:noMultiLvlLbl val="0"/>
      </c:catAx>
      <c:valAx>
        <c:axId val="62396684"/>
        <c:scaling>
          <c:orientation val="minMax"/>
        </c:scaling>
        <c:axPos val="l"/>
        <c:majorGridlines/>
        <c:delete val="0"/>
        <c:numFmt formatCode="General" sourceLinked="1"/>
        <c:majorTickMark val="in"/>
        <c:minorTickMark val="none"/>
        <c:tickLblPos val="nextTo"/>
        <c:crossAx val="44215667"/>
        <c:crossesAt val="1"/>
        <c:crossBetween val="between"/>
        <c:dispUnits/>
      </c:valAx>
      <c:dTable>
        <c:showHorzBorder val="1"/>
        <c:showVertBorder val="1"/>
        <c:showOutline val="1"/>
        <c:showKeys val="1"/>
        <c:txPr>
          <a:bodyPr vert="horz" rot="0"/>
          <a:lstStyle/>
          <a:p>
            <a:pPr>
              <a:defRPr lang="en-US" cap="none" sz="800" b="0" i="0" u="none" baseline="0">
                <a:latin typeface="宋体"/>
                <a:ea typeface="宋体"/>
                <a:cs typeface="宋体"/>
              </a:defRPr>
            </a:pPr>
          </a:p>
        </c:txPr>
      </c:dTable>
      <c:spPr>
        <a:solidFill>
          <a:srgbClr val="C0C0C0"/>
        </a:solidFill>
        <a:ln w="12700">
          <a:solidFill>
            <a:srgbClr val="808080"/>
          </a:solidFill>
        </a:ln>
      </c:spPr>
    </c:plotArea>
    <c:legend>
      <c:legendPos val="r"/>
      <c:layout>
        <c:manualLayout>
          <c:xMode val="edge"/>
          <c:yMode val="edge"/>
          <c:x val="0.88925"/>
          <c:y val="0.13575"/>
        </c:manualLayout>
      </c:layout>
      <c:overlay val="0"/>
      <c:txPr>
        <a:bodyPr vert="horz" rot="0"/>
        <a:lstStyle/>
        <a:p>
          <a:pPr>
            <a:defRPr lang="en-US" cap="none" sz="1000" b="0" i="0" u="none" baseline="0">
              <a:latin typeface="宋体"/>
              <a:ea typeface="宋体"/>
              <a:cs typeface="宋体"/>
            </a:defRPr>
          </a:pPr>
        </a:p>
      </c:txPr>
    </c:legend>
    <c:plotVisOnly val="1"/>
    <c:dispBlanksAs val="gap"/>
    <c:showDLblsOverMax val="0"/>
  </c:chart>
  <c:txPr>
    <a:bodyPr vert="horz" rot="0"/>
    <a:lstStyle/>
    <a:p>
      <a:pPr>
        <a:defRPr lang="en-US" cap="none" sz="12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140</xdr:row>
      <xdr:rowOff>0</xdr:rowOff>
    </xdr:from>
    <xdr:to>
      <xdr:col>10</xdr:col>
      <xdr:colOff>9525</xdr:colOff>
      <xdr:row>147</xdr:row>
      <xdr:rowOff>9525</xdr:rowOff>
    </xdr:to>
    <xdr:graphicFrame>
      <xdr:nvGraphicFramePr>
        <xdr:cNvPr id="1" name="Chart 2"/>
        <xdr:cNvGraphicFramePr/>
      </xdr:nvGraphicFramePr>
      <xdr:xfrm>
        <a:off x="7972425" y="47053500"/>
        <a:ext cx="9525" cy="24193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152</xdr:row>
      <xdr:rowOff>0</xdr:rowOff>
    </xdr:from>
    <xdr:to>
      <xdr:col>10</xdr:col>
      <xdr:colOff>9525</xdr:colOff>
      <xdr:row>152</xdr:row>
      <xdr:rowOff>0</xdr:rowOff>
    </xdr:to>
    <xdr:graphicFrame>
      <xdr:nvGraphicFramePr>
        <xdr:cNvPr id="2" name="Chart 3"/>
        <xdr:cNvGraphicFramePr/>
      </xdr:nvGraphicFramePr>
      <xdr:xfrm>
        <a:off x="7972425" y="51225450"/>
        <a:ext cx="9525" cy="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153</xdr:row>
      <xdr:rowOff>152400</xdr:rowOff>
    </xdr:from>
    <xdr:to>
      <xdr:col>10</xdr:col>
      <xdr:colOff>9525</xdr:colOff>
      <xdr:row>164</xdr:row>
      <xdr:rowOff>200025</xdr:rowOff>
    </xdr:to>
    <xdr:graphicFrame>
      <xdr:nvGraphicFramePr>
        <xdr:cNvPr id="3" name="Chart 4"/>
        <xdr:cNvGraphicFramePr/>
      </xdr:nvGraphicFramePr>
      <xdr:xfrm>
        <a:off x="7972425" y="51730275"/>
        <a:ext cx="9525" cy="392430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191</xdr:row>
      <xdr:rowOff>0</xdr:rowOff>
    </xdr:from>
    <xdr:to>
      <xdr:col>10</xdr:col>
      <xdr:colOff>9525</xdr:colOff>
      <xdr:row>192</xdr:row>
      <xdr:rowOff>0</xdr:rowOff>
    </xdr:to>
    <xdr:graphicFrame>
      <xdr:nvGraphicFramePr>
        <xdr:cNvPr id="4" name="Chart 5"/>
        <xdr:cNvGraphicFramePr/>
      </xdr:nvGraphicFramePr>
      <xdr:xfrm>
        <a:off x="7972425" y="64350900"/>
        <a:ext cx="9525" cy="200025"/>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233</xdr:row>
      <xdr:rowOff>0</xdr:rowOff>
    </xdr:from>
    <xdr:to>
      <xdr:col>10</xdr:col>
      <xdr:colOff>9525</xdr:colOff>
      <xdr:row>238</xdr:row>
      <xdr:rowOff>0</xdr:rowOff>
    </xdr:to>
    <xdr:graphicFrame>
      <xdr:nvGraphicFramePr>
        <xdr:cNvPr id="5" name="Chart 6"/>
        <xdr:cNvGraphicFramePr/>
      </xdr:nvGraphicFramePr>
      <xdr:xfrm>
        <a:off x="7972425" y="76276200"/>
        <a:ext cx="9525" cy="1333500"/>
      </xdr:xfrm>
      <a:graphic>
        <a:graphicData uri="http://schemas.openxmlformats.org/drawingml/2006/chart">
          <c:chart xmlns:c="http://schemas.openxmlformats.org/drawingml/2006/chart" r:id="rId5"/>
        </a:graphicData>
      </a:graphic>
    </xdr:graphicFrame>
    <xdr:clientData/>
  </xdr:twoCellAnchor>
  <xdr:twoCellAnchor>
    <xdr:from>
      <xdr:col>0</xdr:col>
      <xdr:colOff>142875</xdr:colOff>
      <xdr:row>92</xdr:row>
      <xdr:rowOff>114300</xdr:rowOff>
    </xdr:from>
    <xdr:to>
      <xdr:col>9</xdr:col>
      <xdr:colOff>609600</xdr:colOff>
      <xdr:row>103</xdr:row>
      <xdr:rowOff>276225</xdr:rowOff>
    </xdr:to>
    <xdr:graphicFrame>
      <xdr:nvGraphicFramePr>
        <xdr:cNvPr id="6" name="Chart 13"/>
        <xdr:cNvGraphicFramePr/>
      </xdr:nvGraphicFramePr>
      <xdr:xfrm>
        <a:off x="142875" y="30927675"/>
        <a:ext cx="7410450" cy="4038600"/>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131</xdr:row>
      <xdr:rowOff>209550</xdr:rowOff>
    </xdr:from>
    <xdr:to>
      <xdr:col>9</xdr:col>
      <xdr:colOff>561975</xdr:colOff>
      <xdr:row>141</xdr:row>
      <xdr:rowOff>238125</xdr:rowOff>
    </xdr:to>
    <xdr:graphicFrame>
      <xdr:nvGraphicFramePr>
        <xdr:cNvPr id="7" name="Chart 15"/>
        <xdr:cNvGraphicFramePr/>
      </xdr:nvGraphicFramePr>
      <xdr:xfrm>
        <a:off x="95250" y="44091225"/>
        <a:ext cx="7410450" cy="3552825"/>
      </xdr:xfrm>
      <a:graphic>
        <a:graphicData uri="http://schemas.openxmlformats.org/drawingml/2006/chart">
          <c:chart xmlns:c="http://schemas.openxmlformats.org/drawingml/2006/chart" r:id="rId7"/>
        </a:graphicData>
      </a:graphic>
    </xdr:graphicFrame>
    <xdr:clientData/>
  </xdr:twoCellAnchor>
  <xdr:twoCellAnchor>
    <xdr:from>
      <xdr:col>0</xdr:col>
      <xdr:colOff>28575</xdr:colOff>
      <xdr:row>142</xdr:row>
      <xdr:rowOff>0</xdr:rowOff>
    </xdr:from>
    <xdr:to>
      <xdr:col>9</xdr:col>
      <xdr:colOff>657225</xdr:colOff>
      <xdr:row>142</xdr:row>
      <xdr:rowOff>0</xdr:rowOff>
    </xdr:to>
    <xdr:graphicFrame>
      <xdr:nvGraphicFramePr>
        <xdr:cNvPr id="8" name="Chart 17"/>
        <xdr:cNvGraphicFramePr/>
      </xdr:nvGraphicFramePr>
      <xdr:xfrm>
        <a:off x="28575" y="47758350"/>
        <a:ext cx="7572375"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17</xdr:row>
      <xdr:rowOff>66675</xdr:rowOff>
    </xdr:from>
    <xdr:to>
      <xdr:col>8</xdr:col>
      <xdr:colOff>923925</xdr:colOff>
      <xdr:row>17</xdr:row>
      <xdr:rowOff>4514850</xdr:rowOff>
    </xdr:to>
    <xdr:graphicFrame>
      <xdr:nvGraphicFramePr>
        <xdr:cNvPr id="9" name="Chart 238"/>
        <xdr:cNvGraphicFramePr/>
      </xdr:nvGraphicFramePr>
      <xdr:xfrm>
        <a:off x="19050" y="4933950"/>
        <a:ext cx="6791325" cy="4448175"/>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41"/>
  <sheetViews>
    <sheetView tabSelected="1" zoomScalePageLayoutView="0" workbookViewId="0" topLeftCell="A277">
      <selection activeCell="J245" sqref="A220:J245"/>
    </sheetView>
  </sheetViews>
  <sheetFormatPr defaultColWidth="9.00390625" defaultRowHeight="24.75" customHeight="1"/>
  <cols>
    <col min="1" max="1" width="6.875" style="8" customWidth="1"/>
    <col min="2" max="2" width="15.25390625" style="8" customWidth="1"/>
    <col min="3" max="4" width="11.875" style="8" customWidth="1"/>
    <col min="5" max="5" width="12.375" style="8" customWidth="1"/>
    <col min="6" max="6" width="10.375" style="8" hidden="1" customWidth="1"/>
    <col min="7" max="7" width="9.625" style="8" customWidth="1"/>
    <col min="8" max="8" width="9.375" style="4" customWidth="1"/>
    <col min="9" max="9" width="13.875" style="4" customWidth="1"/>
    <col min="10" max="10" width="13.50390625" style="8" customWidth="1"/>
    <col min="11" max="12" width="9.00390625" style="8" customWidth="1"/>
    <col min="13" max="13" width="14.25390625" style="8" hidden="1" customWidth="1"/>
    <col min="14" max="16384" width="9.00390625" style="8" customWidth="1"/>
  </cols>
  <sheetData>
    <row r="1" spans="1:10" ht="28.5" customHeight="1">
      <c r="A1" s="132" t="s">
        <v>273</v>
      </c>
      <c r="B1" s="133"/>
      <c r="C1" s="133"/>
      <c r="D1" s="133"/>
      <c r="E1" s="133"/>
      <c r="F1" s="133"/>
      <c r="G1" s="133"/>
      <c r="H1" s="133"/>
      <c r="I1" s="133"/>
      <c r="J1" s="133"/>
    </row>
    <row r="3" spans="1:10" ht="24.75" customHeight="1">
      <c r="A3" s="134" t="s">
        <v>0</v>
      </c>
      <c r="B3" s="134"/>
      <c r="C3" s="134"/>
      <c r="D3" s="134"/>
      <c r="E3" s="134"/>
      <c r="F3" s="134"/>
      <c r="G3" s="134"/>
      <c r="H3" s="134"/>
      <c r="I3" s="134"/>
      <c r="J3" s="134"/>
    </row>
    <row r="4" spans="1:9" ht="30" customHeight="1">
      <c r="A4" s="144" t="s">
        <v>1</v>
      </c>
      <c r="B4" s="144"/>
      <c r="C4" s="144"/>
      <c r="D4" s="144"/>
      <c r="E4" s="144"/>
      <c r="F4" s="144"/>
      <c r="G4" s="144"/>
      <c r="H4" s="144"/>
      <c r="I4" s="144"/>
    </row>
    <row r="5" ht="18" customHeight="1" thickBot="1"/>
    <row r="6" spans="1:9" ht="22.5" customHeight="1" thickTop="1">
      <c r="A6" s="9" t="s">
        <v>2</v>
      </c>
      <c r="B6" s="10" t="s">
        <v>3</v>
      </c>
      <c r="C6" s="10" t="s">
        <v>4</v>
      </c>
      <c r="D6" s="10" t="s">
        <v>5</v>
      </c>
      <c r="E6" s="10"/>
      <c r="F6" s="102" t="s">
        <v>6</v>
      </c>
      <c r="G6" s="10" t="s">
        <v>7</v>
      </c>
      <c r="H6" s="14" t="s">
        <v>8</v>
      </c>
      <c r="I6" s="103" t="s">
        <v>9</v>
      </c>
    </row>
    <row r="7" spans="1:9" ht="22.5" customHeight="1">
      <c r="A7" s="11">
        <v>1</v>
      </c>
      <c r="B7" s="12" t="s">
        <v>10</v>
      </c>
      <c r="C7" s="12">
        <v>14</v>
      </c>
      <c r="D7" s="12">
        <v>53</v>
      </c>
      <c r="E7" s="12"/>
      <c r="F7" s="18">
        <f>SUM(C7:D7)</f>
        <v>67</v>
      </c>
      <c r="G7" s="12">
        <v>50</v>
      </c>
      <c r="H7" s="18">
        <f>SUM(F7-G7)</f>
        <v>17</v>
      </c>
      <c r="I7" s="319">
        <f>G7/F7</f>
        <v>0.746268656716418</v>
      </c>
    </row>
    <row r="8" spans="1:9" ht="23.25" customHeight="1">
      <c r="A8" s="11">
        <v>2</v>
      </c>
      <c r="B8" s="12" t="s">
        <v>11</v>
      </c>
      <c r="C8" s="12">
        <v>112</v>
      </c>
      <c r="D8" s="12">
        <v>276</v>
      </c>
      <c r="E8" s="12"/>
      <c r="F8" s="18">
        <f>SUM(C8:D8)</f>
        <v>388</v>
      </c>
      <c r="G8" s="12">
        <v>164</v>
      </c>
      <c r="H8" s="18">
        <f>SUM(F8-G8)</f>
        <v>224</v>
      </c>
      <c r="I8" s="104">
        <f>SUM(G8/F8)</f>
        <v>0.422680412371134</v>
      </c>
    </row>
    <row r="9" spans="1:9" ht="22.5" customHeight="1">
      <c r="A9" s="11">
        <v>3</v>
      </c>
      <c r="B9" s="12" t="s">
        <v>12</v>
      </c>
      <c r="C9" s="12">
        <v>43</v>
      </c>
      <c r="D9" s="12">
        <v>142</v>
      </c>
      <c r="E9" s="12"/>
      <c r="F9" s="18">
        <f>SUM(C9:D9)</f>
        <v>185</v>
      </c>
      <c r="G9" s="12">
        <v>92</v>
      </c>
      <c r="H9" s="18">
        <f>SUM(F9-G9)</f>
        <v>93</v>
      </c>
      <c r="I9" s="104">
        <f>SUM(G9/F9)</f>
        <v>0.4972972972972973</v>
      </c>
    </row>
    <row r="10" spans="1:9" ht="22.5" customHeight="1" hidden="1">
      <c r="A10" s="11"/>
      <c r="B10" s="12"/>
      <c r="C10" s="12"/>
      <c r="D10" s="12"/>
      <c r="E10" s="12"/>
      <c r="F10" s="101"/>
      <c r="G10" s="12">
        <f>SUM(G8:G9)</f>
        <v>256</v>
      </c>
      <c r="H10" s="101"/>
      <c r="I10" s="105"/>
    </row>
    <row r="11" spans="1:9" ht="22.5" customHeight="1">
      <c r="A11" s="313" t="s">
        <v>13</v>
      </c>
      <c r="B11" s="314"/>
      <c r="C11" s="18">
        <f>SUM(C7:C9)</f>
        <v>169</v>
      </c>
      <c r="D11" s="18">
        <f>SUM(D7:D9)</f>
        <v>471</v>
      </c>
      <c r="E11" s="18"/>
      <c r="F11" s="18">
        <f>SUM(F7:F9)</f>
        <v>640</v>
      </c>
      <c r="G11" s="18">
        <f>SUM(G7:G9)</f>
        <v>306</v>
      </c>
      <c r="H11" s="18">
        <f>SUM(F11-G11)</f>
        <v>334</v>
      </c>
      <c r="I11" s="104">
        <f aca="true" t="shared" si="0" ref="I11:I16">SUM(G11/F11)</f>
        <v>0.478125</v>
      </c>
    </row>
    <row r="12" spans="1:9" ht="22.5" customHeight="1">
      <c r="A12" s="11">
        <v>4</v>
      </c>
      <c r="B12" s="12" t="s">
        <v>14</v>
      </c>
      <c r="C12" s="12">
        <v>0</v>
      </c>
      <c r="D12" s="12">
        <v>1</v>
      </c>
      <c r="E12" s="12"/>
      <c r="F12" s="18">
        <f>SUM(C12:D12)</f>
        <v>1</v>
      </c>
      <c r="G12" s="12">
        <v>1</v>
      </c>
      <c r="H12" s="18">
        <f>SUM(F12-G12)</f>
        <v>0</v>
      </c>
      <c r="I12" s="104">
        <f t="shared" si="0"/>
        <v>1</v>
      </c>
    </row>
    <row r="13" spans="1:9" ht="22.5" customHeight="1">
      <c r="A13" s="11">
        <v>5</v>
      </c>
      <c r="B13" s="12" t="s">
        <v>15</v>
      </c>
      <c r="C13" s="12">
        <v>0</v>
      </c>
      <c r="D13" s="12">
        <v>3</v>
      </c>
      <c r="E13" s="12"/>
      <c r="F13" s="18">
        <f>SUM(C13:D13)</f>
        <v>3</v>
      </c>
      <c r="G13" s="12">
        <v>1</v>
      </c>
      <c r="H13" s="18">
        <f>SUM(F13-G13)</f>
        <v>2</v>
      </c>
      <c r="I13" s="104">
        <f t="shared" si="0"/>
        <v>0.3333333333333333</v>
      </c>
    </row>
    <row r="14" spans="1:9" ht="22.5" customHeight="1">
      <c r="A14" s="11">
        <v>6</v>
      </c>
      <c r="B14" s="12" t="s">
        <v>150</v>
      </c>
      <c r="C14" s="12">
        <v>3</v>
      </c>
      <c r="D14" s="12">
        <v>7</v>
      </c>
      <c r="E14" s="12"/>
      <c r="F14" s="18">
        <f>SUM(C14:D14)</f>
        <v>10</v>
      </c>
      <c r="G14" s="12">
        <v>3</v>
      </c>
      <c r="H14" s="18">
        <f>SUM(F14-G14)</f>
        <v>7</v>
      </c>
      <c r="I14" s="104">
        <f t="shared" si="0"/>
        <v>0.3</v>
      </c>
    </row>
    <row r="15" spans="1:9" ht="22.5" customHeight="1">
      <c r="A15" s="313" t="s">
        <v>16</v>
      </c>
      <c r="B15" s="314"/>
      <c r="C15" s="18">
        <f>SUM(C12:C14,C11)</f>
        <v>172</v>
      </c>
      <c r="D15" s="18">
        <f>SUM(D12:D14,D11)</f>
        <v>482</v>
      </c>
      <c r="E15" s="18"/>
      <c r="F15" s="18">
        <f>SUM(F12:F14,F11)</f>
        <v>654</v>
      </c>
      <c r="G15" s="18">
        <f>SUM(G12:G14,G11)</f>
        <v>311</v>
      </c>
      <c r="H15" s="18">
        <f>SUM(H12:H14,H11)</f>
        <v>343</v>
      </c>
      <c r="I15" s="104">
        <f t="shared" si="0"/>
        <v>0.47553516819571867</v>
      </c>
    </row>
    <row r="16" spans="1:9" ht="22.5" customHeight="1">
      <c r="A16" s="11">
        <v>7</v>
      </c>
      <c r="B16" s="12" t="s">
        <v>17</v>
      </c>
      <c r="C16" s="12">
        <v>157</v>
      </c>
      <c r="D16" s="12">
        <v>190</v>
      </c>
      <c r="E16" s="12"/>
      <c r="F16" s="18">
        <f>C16+D16</f>
        <v>347</v>
      </c>
      <c r="G16" s="12">
        <v>71</v>
      </c>
      <c r="H16" s="18">
        <f>SUM(F16-G16)</f>
        <v>276</v>
      </c>
      <c r="I16" s="104">
        <f t="shared" si="0"/>
        <v>0.20461095100864554</v>
      </c>
    </row>
    <row r="17" spans="1:9" ht="31.5" customHeight="1" thickBot="1">
      <c r="A17" s="315" t="s">
        <v>18</v>
      </c>
      <c r="B17" s="316"/>
      <c r="C17" s="317">
        <f>SUM(C16,C15)</f>
        <v>329</v>
      </c>
      <c r="D17" s="317">
        <f>SUM(D16,D15)</f>
        <v>672</v>
      </c>
      <c r="E17" s="317"/>
      <c r="F17" s="317">
        <f>SUM(F16,F15)</f>
        <v>1001</v>
      </c>
      <c r="G17" s="317">
        <f>SUM(G16,G15)</f>
        <v>382</v>
      </c>
      <c r="H17" s="317">
        <f>SUM(H16,H15)</f>
        <v>619</v>
      </c>
      <c r="I17" s="318">
        <f>SUM(G17/F17)</f>
        <v>0.38161838161838163</v>
      </c>
    </row>
    <row r="18" spans="2:10" ht="357" customHeight="1" thickTop="1">
      <c r="B18" s="89"/>
      <c r="C18" s="89"/>
      <c r="D18" s="89"/>
      <c r="E18" s="89"/>
      <c r="F18" s="89"/>
      <c r="G18" s="90"/>
      <c r="H18" s="89"/>
      <c r="I18" s="89"/>
      <c r="J18" s="91"/>
    </row>
    <row r="19" spans="1:10" ht="33.75" customHeight="1">
      <c r="A19" s="144" t="s">
        <v>19</v>
      </c>
      <c r="B19" s="144"/>
      <c r="C19" s="144"/>
      <c r="D19" s="144"/>
      <c r="E19" s="144"/>
      <c r="F19" s="144"/>
      <c r="G19" s="144"/>
      <c r="H19" s="144"/>
      <c r="I19" s="144"/>
      <c r="J19" s="144"/>
    </row>
    <row r="20" ht="18" customHeight="1"/>
    <row r="21" spans="1:10" ht="33" customHeight="1" thickTop="1">
      <c r="A21" s="9" t="s">
        <v>155</v>
      </c>
      <c r="B21" s="10" t="s">
        <v>20</v>
      </c>
      <c r="C21" s="10" t="s">
        <v>4</v>
      </c>
      <c r="D21" s="10" t="s">
        <v>5</v>
      </c>
      <c r="E21" s="14" t="s">
        <v>6</v>
      </c>
      <c r="F21" s="14" t="s">
        <v>6</v>
      </c>
      <c r="G21" s="15" t="s">
        <v>7</v>
      </c>
      <c r="H21" s="16" t="s">
        <v>8</v>
      </c>
      <c r="I21" s="14" t="s">
        <v>9</v>
      </c>
      <c r="J21" s="24" t="s">
        <v>21</v>
      </c>
    </row>
    <row r="22" spans="1:10" ht="33" customHeight="1">
      <c r="A22" s="135" t="s">
        <v>156</v>
      </c>
      <c r="B22" s="13" t="s">
        <v>23</v>
      </c>
      <c r="C22" s="13">
        <v>4</v>
      </c>
      <c r="D22" s="13">
        <v>11</v>
      </c>
      <c r="E22" s="17">
        <f>SUM(C22:D22)</f>
        <v>15</v>
      </c>
      <c r="F22" s="18">
        <f aca="true" t="shared" si="1" ref="F22:F41">SUM(C22:D22)</f>
        <v>15</v>
      </c>
      <c r="G22" s="19">
        <v>11</v>
      </c>
      <c r="H22" s="20">
        <f aca="true" t="shared" si="2" ref="H22:H32">SUM(F22-G22)</f>
        <v>4</v>
      </c>
      <c r="I22" s="25">
        <f>SUM(G22/E22)</f>
        <v>0.7333333333333333</v>
      </c>
      <c r="J22" s="26">
        <v>6</v>
      </c>
    </row>
    <row r="23" spans="1:10" ht="33" customHeight="1">
      <c r="A23" s="136"/>
      <c r="B23" s="13" t="s">
        <v>24</v>
      </c>
      <c r="C23" s="13">
        <v>5</v>
      </c>
      <c r="D23" s="13">
        <v>22</v>
      </c>
      <c r="E23" s="17">
        <f>SUM(C23:D23)</f>
        <v>27</v>
      </c>
      <c r="F23" s="18">
        <f t="shared" si="1"/>
        <v>27</v>
      </c>
      <c r="G23" s="19">
        <v>20</v>
      </c>
      <c r="H23" s="20">
        <v>14</v>
      </c>
      <c r="I23" s="25">
        <f>SUM(G23/E23)</f>
        <v>0.7407407407407407</v>
      </c>
      <c r="J23" s="26">
        <v>5</v>
      </c>
    </row>
    <row r="24" spans="1:10" ht="33" customHeight="1">
      <c r="A24" s="136"/>
      <c r="B24" s="13" t="s">
        <v>25</v>
      </c>
      <c r="C24" s="13">
        <v>5</v>
      </c>
      <c r="D24" s="13">
        <v>20</v>
      </c>
      <c r="E24" s="17">
        <f>SUM(C24:D24)</f>
        <v>25</v>
      </c>
      <c r="F24" s="18">
        <f t="shared" si="1"/>
        <v>25</v>
      </c>
      <c r="G24" s="19">
        <v>19</v>
      </c>
      <c r="H24" s="20">
        <f t="shared" si="2"/>
        <v>6</v>
      </c>
      <c r="I24" s="25">
        <f>SUM(G24/E24)</f>
        <v>0.76</v>
      </c>
      <c r="J24" s="26">
        <v>4</v>
      </c>
    </row>
    <row r="25" spans="1:10" ht="33" customHeight="1">
      <c r="A25" s="122"/>
      <c r="B25" s="21" t="s">
        <v>27</v>
      </c>
      <c r="C25" s="21">
        <f>SUM(C22:C24)</f>
        <v>14</v>
      </c>
      <c r="D25" s="21">
        <f>SUM(D22:D24)</f>
        <v>53</v>
      </c>
      <c r="E25" s="21">
        <f>SUM(E22:E24)</f>
        <v>67</v>
      </c>
      <c r="F25" s="22">
        <f t="shared" si="1"/>
        <v>67</v>
      </c>
      <c r="G25" s="21">
        <f>SUM(G22:G24)</f>
        <v>50</v>
      </c>
      <c r="H25" s="21">
        <f t="shared" si="2"/>
        <v>17</v>
      </c>
      <c r="I25" s="28">
        <f aca="true" t="shared" si="3" ref="I25:I52">SUM(G25/E25)</f>
        <v>0.746268656716418</v>
      </c>
      <c r="J25" s="29"/>
    </row>
    <row r="26" spans="1:10" ht="33" customHeight="1">
      <c r="A26" s="137" t="s">
        <v>28</v>
      </c>
      <c r="B26" s="23" t="s">
        <v>29</v>
      </c>
      <c r="C26" s="13">
        <v>24</v>
      </c>
      <c r="D26" s="13">
        <v>43</v>
      </c>
      <c r="E26" s="17">
        <f aca="true" t="shared" si="4" ref="E26:E31">SUM(C26:D26)</f>
        <v>67</v>
      </c>
      <c r="F26" s="18">
        <f t="shared" si="1"/>
        <v>67</v>
      </c>
      <c r="G26" s="19">
        <v>29</v>
      </c>
      <c r="H26" s="20">
        <f t="shared" si="2"/>
        <v>38</v>
      </c>
      <c r="I26" s="25">
        <f t="shared" si="3"/>
        <v>0.43283582089552236</v>
      </c>
      <c r="J26" s="26">
        <v>10</v>
      </c>
    </row>
    <row r="27" spans="1:10" ht="33" customHeight="1">
      <c r="A27" s="137"/>
      <c r="B27" s="13" t="s">
        <v>141</v>
      </c>
      <c r="C27" s="13">
        <v>15</v>
      </c>
      <c r="D27" s="13">
        <v>60</v>
      </c>
      <c r="E27" s="17">
        <f t="shared" si="4"/>
        <v>75</v>
      </c>
      <c r="F27" s="18">
        <f t="shared" si="1"/>
        <v>75</v>
      </c>
      <c r="G27" s="19">
        <v>30</v>
      </c>
      <c r="H27" s="20">
        <f t="shared" si="2"/>
        <v>45</v>
      </c>
      <c r="I27" s="25">
        <f t="shared" si="3"/>
        <v>0.4</v>
      </c>
      <c r="J27" s="26">
        <v>12</v>
      </c>
    </row>
    <row r="28" spans="1:10" ht="33" customHeight="1">
      <c r="A28" s="137"/>
      <c r="B28" s="92" t="s">
        <v>140</v>
      </c>
      <c r="C28" s="13">
        <v>34</v>
      </c>
      <c r="D28" s="13">
        <v>73</v>
      </c>
      <c r="E28" s="17">
        <f t="shared" si="4"/>
        <v>107</v>
      </c>
      <c r="F28" s="18">
        <f t="shared" si="1"/>
        <v>107</v>
      </c>
      <c r="G28" s="19">
        <v>41</v>
      </c>
      <c r="H28" s="20">
        <f t="shared" si="2"/>
        <v>66</v>
      </c>
      <c r="I28" s="25">
        <f t="shared" si="3"/>
        <v>0.38317757009345793</v>
      </c>
      <c r="J28" s="26">
        <v>13</v>
      </c>
    </row>
    <row r="29" spans="1:10" ht="33" customHeight="1">
      <c r="A29" s="137"/>
      <c r="B29" s="92" t="s">
        <v>158</v>
      </c>
      <c r="C29" s="13">
        <v>18</v>
      </c>
      <c r="D29" s="13">
        <v>49</v>
      </c>
      <c r="E29" s="17">
        <f t="shared" si="4"/>
        <v>67</v>
      </c>
      <c r="F29" s="18">
        <f t="shared" si="1"/>
        <v>67</v>
      </c>
      <c r="G29" s="19">
        <v>29</v>
      </c>
      <c r="H29" s="20">
        <f t="shared" si="2"/>
        <v>38</v>
      </c>
      <c r="I29" s="25">
        <f t="shared" si="3"/>
        <v>0.43283582089552236</v>
      </c>
      <c r="J29" s="26">
        <v>10</v>
      </c>
    </row>
    <row r="30" spans="1:10" ht="33" customHeight="1">
      <c r="A30" s="137"/>
      <c r="B30" s="93" t="s">
        <v>161</v>
      </c>
      <c r="C30" s="13">
        <v>1</v>
      </c>
      <c r="D30" s="13">
        <v>0</v>
      </c>
      <c r="E30" s="17">
        <f t="shared" si="4"/>
        <v>1</v>
      </c>
      <c r="F30" s="18">
        <f t="shared" si="1"/>
        <v>1</v>
      </c>
      <c r="G30" s="19">
        <v>1</v>
      </c>
      <c r="H30" s="20">
        <f t="shared" si="2"/>
        <v>0</v>
      </c>
      <c r="I30" s="25">
        <f t="shared" si="3"/>
        <v>1</v>
      </c>
      <c r="J30" s="26">
        <v>1</v>
      </c>
    </row>
    <row r="31" spans="1:10" ht="33" customHeight="1">
      <c r="A31" s="137"/>
      <c r="B31" s="92" t="s">
        <v>157</v>
      </c>
      <c r="C31" s="13">
        <v>20</v>
      </c>
      <c r="D31" s="13">
        <v>51</v>
      </c>
      <c r="E31" s="17">
        <f t="shared" si="4"/>
        <v>71</v>
      </c>
      <c r="F31" s="18">
        <f t="shared" si="1"/>
        <v>71</v>
      </c>
      <c r="G31" s="19">
        <v>34</v>
      </c>
      <c r="H31" s="20">
        <f t="shared" si="2"/>
        <v>37</v>
      </c>
      <c r="I31" s="25">
        <f t="shared" si="3"/>
        <v>0.4788732394366197</v>
      </c>
      <c r="J31" s="26">
        <v>8</v>
      </c>
    </row>
    <row r="32" spans="1:10" ht="33" customHeight="1">
      <c r="A32" s="137"/>
      <c r="B32" s="21" t="s">
        <v>27</v>
      </c>
      <c r="C32" s="21">
        <f>SUM(C26:C31)</f>
        <v>112</v>
      </c>
      <c r="D32" s="21">
        <f>SUM(D26:D31)</f>
        <v>276</v>
      </c>
      <c r="E32" s="21">
        <f>SUM(E26:E31)</f>
        <v>388</v>
      </c>
      <c r="F32" s="22">
        <f t="shared" si="1"/>
        <v>388</v>
      </c>
      <c r="G32" s="21">
        <f>SUM(G26:G31)</f>
        <v>164</v>
      </c>
      <c r="H32" s="21">
        <f t="shared" si="2"/>
        <v>224</v>
      </c>
      <c r="I32" s="28">
        <f t="shared" si="3"/>
        <v>0.422680412371134</v>
      </c>
      <c r="J32" s="29"/>
    </row>
    <row r="33" spans="1:10" ht="33" customHeight="1">
      <c r="A33" s="137" t="s">
        <v>34</v>
      </c>
      <c r="B33" s="13" t="s">
        <v>35</v>
      </c>
      <c r="C33" s="13">
        <v>8</v>
      </c>
      <c r="D33" s="13">
        <v>12</v>
      </c>
      <c r="E33" s="17">
        <f>SUM(C33:D33)</f>
        <v>20</v>
      </c>
      <c r="F33" s="18">
        <f t="shared" si="1"/>
        <v>20</v>
      </c>
      <c r="G33" s="19">
        <v>16</v>
      </c>
      <c r="H33" s="20">
        <f aca="true" t="shared" si="5" ref="H33:H42">SUM(F33-G33)</f>
        <v>4</v>
      </c>
      <c r="I33" s="25">
        <f t="shared" si="3"/>
        <v>0.8</v>
      </c>
      <c r="J33" s="26">
        <v>3</v>
      </c>
    </row>
    <row r="34" spans="1:10" ht="33" customHeight="1">
      <c r="A34" s="137"/>
      <c r="B34" s="13" t="s">
        <v>36</v>
      </c>
      <c r="C34" s="13">
        <v>8</v>
      </c>
      <c r="D34" s="13">
        <v>69</v>
      </c>
      <c r="E34" s="17">
        <f>C34+D34</f>
        <v>77</v>
      </c>
      <c r="F34" s="18">
        <f t="shared" si="1"/>
        <v>77</v>
      </c>
      <c r="G34" s="19">
        <v>36</v>
      </c>
      <c r="H34" s="20">
        <f t="shared" si="5"/>
        <v>41</v>
      </c>
      <c r="I34" s="25">
        <f t="shared" si="3"/>
        <v>0.4675324675324675</v>
      </c>
      <c r="J34" s="26">
        <v>9</v>
      </c>
    </row>
    <row r="35" spans="1:10" ht="33" customHeight="1">
      <c r="A35" s="137"/>
      <c r="B35" s="13" t="s">
        <v>37</v>
      </c>
      <c r="C35" s="13">
        <v>19</v>
      </c>
      <c r="D35" s="13">
        <v>55</v>
      </c>
      <c r="E35" s="17">
        <f>SUM(C35:D35)</f>
        <v>74</v>
      </c>
      <c r="F35" s="18">
        <f t="shared" si="1"/>
        <v>74</v>
      </c>
      <c r="G35" s="19">
        <v>36</v>
      </c>
      <c r="H35" s="20">
        <f t="shared" si="5"/>
        <v>38</v>
      </c>
      <c r="I35" s="25">
        <f t="shared" si="3"/>
        <v>0.4864864864864865</v>
      </c>
      <c r="J35" s="26">
        <v>7</v>
      </c>
    </row>
    <row r="36" spans="1:10" ht="33" customHeight="1">
      <c r="A36" s="137"/>
      <c r="B36" s="13" t="s">
        <v>38</v>
      </c>
      <c r="C36" s="13">
        <v>8</v>
      </c>
      <c r="D36" s="13">
        <v>6</v>
      </c>
      <c r="E36" s="17">
        <f>SUM(C36:D36)</f>
        <v>14</v>
      </c>
      <c r="F36" s="18">
        <f t="shared" si="1"/>
        <v>14</v>
      </c>
      <c r="G36" s="19">
        <v>4</v>
      </c>
      <c r="H36" s="20">
        <f t="shared" si="5"/>
        <v>10</v>
      </c>
      <c r="I36" s="25">
        <f t="shared" si="3"/>
        <v>0.2857142857142857</v>
      </c>
      <c r="J36" s="26">
        <v>17</v>
      </c>
    </row>
    <row r="37" spans="1:10" ht="33" customHeight="1">
      <c r="A37" s="137"/>
      <c r="B37" s="21" t="s">
        <v>27</v>
      </c>
      <c r="C37" s="21">
        <f>SUM(C33:C36)</f>
        <v>43</v>
      </c>
      <c r="D37" s="21">
        <f>SUM(D33:D36)</f>
        <v>142</v>
      </c>
      <c r="E37" s="21">
        <f>SUM(E33:E36)</f>
        <v>185</v>
      </c>
      <c r="F37" s="22">
        <f t="shared" si="1"/>
        <v>185</v>
      </c>
      <c r="G37" s="21">
        <f>SUM(G33:G36)</f>
        <v>92</v>
      </c>
      <c r="H37" s="21">
        <f>SUM(F37-G37)</f>
        <v>93</v>
      </c>
      <c r="I37" s="28">
        <f t="shared" si="3"/>
        <v>0.4972972972972973</v>
      </c>
      <c r="J37" s="29"/>
    </row>
    <row r="38" spans="1:10" ht="33" customHeight="1" hidden="1">
      <c r="A38" s="137" t="s">
        <v>39</v>
      </c>
      <c r="B38" s="13" t="s">
        <v>40</v>
      </c>
      <c r="C38" s="13">
        <v>0</v>
      </c>
      <c r="D38" s="13">
        <v>1</v>
      </c>
      <c r="E38" s="17">
        <f>SUM(C38:D38)</f>
        <v>1</v>
      </c>
      <c r="F38" s="18">
        <f t="shared" si="1"/>
        <v>1</v>
      </c>
      <c r="G38" s="19">
        <v>1</v>
      </c>
      <c r="H38" s="21">
        <f>SUM(F38-G38)</f>
        <v>0</v>
      </c>
      <c r="I38" s="28">
        <f t="shared" si="3"/>
        <v>1</v>
      </c>
      <c r="J38" s="26"/>
    </row>
    <row r="39" spans="1:10" ht="33" customHeight="1">
      <c r="A39" s="137"/>
      <c r="B39" s="13" t="s">
        <v>30</v>
      </c>
      <c r="C39" s="13">
        <v>0</v>
      </c>
      <c r="D39" s="13">
        <v>1</v>
      </c>
      <c r="E39" s="17">
        <f>SUM(C39:D39)</f>
        <v>1</v>
      </c>
      <c r="F39" s="18">
        <f t="shared" si="1"/>
        <v>1</v>
      </c>
      <c r="G39" s="19">
        <v>1</v>
      </c>
      <c r="H39" s="20">
        <f>SUM(F39-G39)</f>
        <v>0</v>
      </c>
      <c r="I39" s="25">
        <f t="shared" si="3"/>
        <v>1</v>
      </c>
      <c r="J39" s="26">
        <v>1</v>
      </c>
    </row>
    <row r="40" spans="1:10" ht="33" customHeight="1" hidden="1">
      <c r="A40" s="137"/>
      <c r="B40" s="13"/>
      <c r="C40" s="13">
        <v>0</v>
      </c>
      <c r="D40" s="13">
        <v>0</v>
      </c>
      <c r="E40" s="17">
        <v>0</v>
      </c>
      <c r="F40" s="18">
        <f t="shared" si="1"/>
        <v>0</v>
      </c>
      <c r="G40" s="19">
        <v>0</v>
      </c>
      <c r="H40" s="20">
        <f t="shared" si="5"/>
        <v>0</v>
      </c>
      <c r="I40" s="25" t="e">
        <f t="shared" si="3"/>
        <v>#DIV/0!</v>
      </c>
      <c r="J40" s="27"/>
    </row>
    <row r="41" spans="1:10" ht="33" customHeight="1">
      <c r="A41" s="137"/>
      <c r="B41" s="21" t="s">
        <v>27</v>
      </c>
      <c r="C41" s="21">
        <f>SUM(C39)</f>
        <v>0</v>
      </c>
      <c r="D41" s="21">
        <f>SUM(D39)</f>
        <v>1</v>
      </c>
      <c r="E41" s="21">
        <f>SUM(E39)</f>
        <v>1</v>
      </c>
      <c r="F41" s="22">
        <f t="shared" si="1"/>
        <v>1</v>
      </c>
      <c r="G41" s="21">
        <f>SUM(G39)</f>
        <v>1</v>
      </c>
      <c r="H41" s="21">
        <f>SUM(H39)</f>
        <v>0</v>
      </c>
      <c r="I41" s="28">
        <f t="shared" si="3"/>
        <v>1</v>
      </c>
      <c r="J41" s="29"/>
    </row>
    <row r="42" spans="1:10" ht="33" customHeight="1">
      <c r="A42" s="137"/>
      <c r="B42" s="13" t="s">
        <v>43</v>
      </c>
      <c r="C42" s="13">
        <v>0</v>
      </c>
      <c r="D42" s="13">
        <v>3</v>
      </c>
      <c r="E42" s="17">
        <f>SUM(C42:D42)</f>
        <v>3</v>
      </c>
      <c r="F42" s="18">
        <f>SUM(C42+D42)</f>
        <v>3</v>
      </c>
      <c r="G42" s="19">
        <v>1</v>
      </c>
      <c r="H42" s="20">
        <f t="shared" si="5"/>
        <v>2</v>
      </c>
      <c r="I42" s="25">
        <f t="shared" si="3"/>
        <v>0.3333333333333333</v>
      </c>
      <c r="J42" s="26">
        <v>14</v>
      </c>
    </row>
    <row r="43" spans="1:10" ht="33.75" customHeight="1">
      <c r="A43" s="137"/>
      <c r="B43" s="21" t="s">
        <v>27</v>
      </c>
      <c r="C43" s="21">
        <f>SUM(C42)</f>
        <v>0</v>
      </c>
      <c r="D43" s="21">
        <f>SUM(D42)</f>
        <v>3</v>
      </c>
      <c r="E43" s="21">
        <f>SUM(E42:E42)</f>
        <v>3</v>
      </c>
      <c r="F43" s="22">
        <f>SUM(C43+D43)</f>
        <v>3</v>
      </c>
      <c r="G43" s="21">
        <f>SUM(G42:G42)</f>
        <v>1</v>
      </c>
      <c r="H43" s="21">
        <f>SUM(H42:H42)</f>
        <v>2</v>
      </c>
      <c r="I43" s="28">
        <f t="shared" si="3"/>
        <v>0.3333333333333333</v>
      </c>
      <c r="J43" s="29"/>
    </row>
    <row r="44" spans="1:10" ht="33" customHeight="1">
      <c r="A44" s="139" t="s">
        <v>420</v>
      </c>
      <c r="B44" s="92" t="s">
        <v>160</v>
      </c>
      <c r="C44" s="13">
        <v>3</v>
      </c>
      <c r="D44" s="13">
        <v>7</v>
      </c>
      <c r="E44" s="96">
        <f>SUM(C44:D44)</f>
        <v>10</v>
      </c>
      <c r="F44" s="18"/>
      <c r="G44" s="19">
        <v>3</v>
      </c>
      <c r="H44" s="94">
        <f>E44-G44</f>
        <v>7</v>
      </c>
      <c r="I44" s="106">
        <f t="shared" si="3"/>
        <v>0.3</v>
      </c>
      <c r="J44" s="26">
        <v>15</v>
      </c>
    </row>
    <row r="45" spans="1:10" ht="33" customHeight="1" hidden="1">
      <c r="A45" s="130"/>
      <c r="B45" s="13"/>
      <c r="C45" s="13"/>
      <c r="D45" s="13"/>
      <c r="E45" s="21"/>
      <c r="F45" s="18"/>
      <c r="G45" s="19"/>
      <c r="H45" s="21"/>
      <c r="I45" s="28"/>
      <c r="J45" s="26"/>
    </row>
    <row r="46" spans="1:10" ht="33" customHeight="1">
      <c r="A46" s="131"/>
      <c r="B46" s="21" t="s">
        <v>27</v>
      </c>
      <c r="C46" s="21">
        <f>SUM(C44,C45)</f>
        <v>3</v>
      </c>
      <c r="D46" s="21">
        <f>SUM(D44,D45)</f>
        <v>7</v>
      </c>
      <c r="E46" s="21">
        <f>SUM(E44:E45)</f>
        <v>10</v>
      </c>
      <c r="F46" s="22"/>
      <c r="G46" s="21">
        <f>SUM(G44,G45)</f>
        <v>3</v>
      </c>
      <c r="H46" s="21">
        <f>SUM(H44)</f>
        <v>7</v>
      </c>
      <c r="I46" s="28">
        <f t="shared" si="3"/>
        <v>0.3</v>
      </c>
      <c r="J46" s="29"/>
    </row>
    <row r="47" spans="1:10" ht="33" customHeight="1">
      <c r="A47" s="139" t="s">
        <v>421</v>
      </c>
      <c r="B47" s="13" t="s">
        <v>42</v>
      </c>
      <c r="C47" s="13">
        <v>43</v>
      </c>
      <c r="D47" s="13">
        <v>30</v>
      </c>
      <c r="E47" s="17">
        <f>SUM(C47:D47)</f>
        <v>73</v>
      </c>
      <c r="F47" s="18">
        <f aca="true" t="shared" si="6" ref="F47:F52">SUM(C47:D47)</f>
        <v>73</v>
      </c>
      <c r="G47" s="19">
        <v>9</v>
      </c>
      <c r="H47" s="20">
        <f>SUM(F47-G47)</f>
        <v>64</v>
      </c>
      <c r="I47" s="25">
        <f t="shared" si="3"/>
        <v>0.1232876712328767</v>
      </c>
      <c r="J47" s="26">
        <v>20</v>
      </c>
    </row>
    <row r="48" spans="1:10" ht="33" customHeight="1">
      <c r="A48" s="130"/>
      <c r="B48" s="13" t="s">
        <v>44</v>
      </c>
      <c r="C48" s="13">
        <v>30</v>
      </c>
      <c r="D48" s="13">
        <v>49</v>
      </c>
      <c r="E48" s="17">
        <f>SUM(C48:D48)</f>
        <v>79</v>
      </c>
      <c r="F48" s="18">
        <f t="shared" si="6"/>
        <v>79</v>
      </c>
      <c r="G48" s="19">
        <v>15</v>
      </c>
      <c r="H48" s="20">
        <f>SUM(F48-G48)</f>
        <v>64</v>
      </c>
      <c r="I48" s="25">
        <f t="shared" si="3"/>
        <v>0.189873417721519</v>
      </c>
      <c r="J48" s="26">
        <v>19</v>
      </c>
    </row>
    <row r="49" spans="1:10" ht="33" customHeight="1">
      <c r="A49" s="130"/>
      <c r="B49" s="13" t="s">
        <v>45</v>
      </c>
      <c r="C49" s="13">
        <v>17</v>
      </c>
      <c r="D49" s="13">
        <v>31</v>
      </c>
      <c r="E49" s="17">
        <f>SUM(C49:D49)</f>
        <v>48</v>
      </c>
      <c r="F49" s="18">
        <f t="shared" si="6"/>
        <v>48</v>
      </c>
      <c r="G49" s="19">
        <v>18</v>
      </c>
      <c r="H49" s="20">
        <f>SUM(F49-G49)</f>
        <v>30</v>
      </c>
      <c r="I49" s="25">
        <f t="shared" si="3"/>
        <v>0.375</v>
      </c>
      <c r="J49" s="26">
        <v>13</v>
      </c>
    </row>
    <row r="50" spans="1:10" ht="33" customHeight="1">
      <c r="A50" s="130"/>
      <c r="B50" s="13" t="s">
        <v>41</v>
      </c>
      <c r="C50" s="13">
        <v>23</v>
      </c>
      <c r="D50" s="13">
        <v>46</v>
      </c>
      <c r="E50" s="17">
        <f>SUM(C50:D50)</f>
        <v>69</v>
      </c>
      <c r="F50" s="18">
        <f t="shared" si="6"/>
        <v>69</v>
      </c>
      <c r="G50" s="19">
        <v>14</v>
      </c>
      <c r="H50" s="20">
        <f>SUM(F50-G50)</f>
        <v>55</v>
      </c>
      <c r="I50" s="25">
        <f t="shared" si="3"/>
        <v>0.2028985507246377</v>
      </c>
      <c r="J50" s="26">
        <v>17</v>
      </c>
    </row>
    <row r="51" spans="1:10" ht="33" customHeight="1">
      <c r="A51" s="130"/>
      <c r="B51" s="13" t="s">
        <v>46</v>
      </c>
      <c r="C51" s="13">
        <v>44</v>
      </c>
      <c r="D51" s="13">
        <v>34</v>
      </c>
      <c r="E51" s="17">
        <f>SUM(C51:D51)</f>
        <v>78</v>
      </c>
      <c r="F51" s="18">
        <f t="shared" si="6"/>
        <v>78</v>
      </c>
      <c r="G51" s="19">
        <v>15</v>
      </c>
      <c r="H51" s="20">
        <f>SUM(F51-G51)</f>
        <v>63</v>
      </c>
      <c r="I51" s="25">
        <f t="shared" si="3"/>
        <v>0.19230769230769232</v>
      </c>
      <c r="J51" s="26">
        <v>18</v>
      </c>
    </row>
    <row r="52" spans="1:10" ht="33" customHeight="1">
      <c r="A52" s="131"/>
      <c r="B52" s="21" t="s">
        <v>27</v>
      </c>
      <c r="C52" s="21">
        <f>SUM(C47:C51)</f>
        <v>157</v>
      </c>
      <c r="D52" s="21">
        <f>SUM(D47:D51)</f>
        <v>190</v>
      </c>
      <c r="E52" s="21">
        <f>SUM(E47:E51)</f>
        <v>347</v>
      </c>
      <c r="F52" s="22">
        <f t="shared" si="6"/>
        <v>347</v>
      </c>
      <c r="G52" s="21">
        <f>SUM(G47:G51)</f>
        <v>71</v>
      </c>
      <c r="H52" s="21">
        <f>SUM(H47:H51)</f>
        <v>276</v>
      </c>
      <c r="I52" s="28">
        <f t="shared" si="3"/>
        <v>0.20461095100864554</v>
      </c>
      <c r="J52" s="29"/>
    </row>
    <row r="53" spans="1:10" ht="33" customHeight="1" thickBot="1">
      <c r="A53" s="308" t="s">
        <v>47</v>
      </c>
      <c r="B53" s="309"/>
      <c r="C53" s="310">
        <f>SUM(C52,C46,C43,C41,C37,C32,C25)</f>
        <v>329</v>
      </c>
      <c r="D53" s="310">
        <f>SUM(D46,D52,D43,D41,D37,D32,D25)</f>
        <v>672</v>
      </c>
      <c r="E53" s="310">
        <f>SUM(E52,E46,E43,E41,E37,E32,E25)</f>
        <v>1001</v>
      </c>
      <c r="F53" s="310">
        <f>SUM(F25+F32+F37+F41+F43+F52)</f>
        <v>991</v>
      </c>
      <c r="G53" s="310">
        <f>SUM(G25,G32,G37,G41,G43,G46,G52)</f>
        <v>382</v>
      </c>
      <c r="H53" s="310">
        <f>SUM(H25,H32,H37,H41,H43,H46,H52)</f>
        <v>619</v>
      </c>
      <c r="I53" s="311">
        <f>SUM(G53/E53)</f>
        <v>0.38161838161838163</v>
      </c>
      <c r="J53" s="312"/>
    </row>
    <row r="54" spans="1:10" s="3" customFormat="1" ht="19.5" customHeight="1" thickTop="1">
      <c r="A54" s="30"/>
      <c r="B54" s="30"/>
      <c r="C54" s="30"/>
      <c r="D54" s="30"/>
      <c r="E54" s="30"/>
      <c r="F54" s="30"/>
      <c r="G54" s="30"/>
      <c r="H54" s="30"/>
      <c r="I54" s="30"/>
      <c r="J54" s="30"/>
    </row>
    <row r="55" spans="1:10" s="3" customFormat="1" ht="27.75" customHeight="1" hidden="1">
      <c r="A55" s="30"/>
      <c r="B55" s="30"/>
      <c r="C55" s="30"/>
      <c r="D55" s="30"/>
      <c r="E55" s="30"/>
      <c r="F55" s="30"/>
      <c r="G55" s="30"/>
      <c r="H55" s="30"/>
      <c r="I55" s="30"/>
      <c r="J55" s="30"/>
    </row>
    <row r="56" spans="1:10" s="3" customFormat="1" ht="27.75" customHeight="1" hidden="1">
      <c r="A56" s="30"/>
      <c r="B56" s="30"/>
      <c r="C56" s="30"/>
      <c r="D56" s="30"/>
      <c r="E56" s="30"/>
      <c r="F56" s="30"/>
      <c r="G56" s="30"/>
      <c r="H56" s="30"/>
      <c r="I56" s="30"/>
      <c r="J56" s="30"/>
    </row>
    <row r="57" spans="1:10" s="3" customFormat="1" ht="27.75" customHeight="1" hidden="1">
      <c r="A57" s="30"/>
      <c r="B57" s="30"/>
      <c r="C57" s="30"/>
      <c r="D57" s="30"/>
      <c r="E57" s="30"/>
      <c r="F57" s="30"/>
      <c r="G57" s="30"/>
      <c r="H57" s="30"/>
      <c r="I57" s="30"/>
      <c r="J57" s="30"/>
    </row>
    <row r="58" spans="1:10" s="3" customFormat="1" ht="27.75" customHeight="1" hidden="1">
      <c r="A58" s="30"/>
      <c r="B58" s="30"/>
      <c r="C58" s="30"/>
      <c r="D58" s="30"/>
      <c r="E58" s="30"/>
      <c r="F58" s="30"/>
      <c r="G58" s="30"/>
      <c r="H58" s="30"/>
      <c r="I58" s="30"/>
      <c r="J58" s="30"/>
    </row>
    <row r="59" spans="1:10" s="3" customFormat="1" ht="27.75" customHeight="1" hidden="1">
      <c r="A59" s="30"/>
      <c r="B59" s="30"/>
      <c r="C59" s="30"/>
      <c r="D59" s="30"/>
      <c r="E59" s="30"/>
      <c r="F59" s="30"/>
      <c r="G59" s="30"/>
      <c r="H59" s="30"/>
      <c r="I59" s="30"/>
      <c r="J59" s="30"/>
    </row>
    <row r="60" spans="1:10" s="3" customFormat="1" ht="27.75" customHeight="1" hidden="1">
      <c r="A60" s="30"/>
      <c r="B60" s="30"/>
      <c r="C60" s="30"/>
      <c r="D60" s="30"/>
      <c r="E60" s="30"/>
      <c r="F60" s="30"/>
      <c r="G60" s="30"/>
      <c r="H60" s="30"/>
      <c r="I60" s="30"/>
      <c r="J60" s="30"/>
    </row>
    <row r="61" spans="1:10" s="3" customFormat="1" ht="27.75" customHeight="1" hidden="1">
      <c r="A61" s="30"/>
      <c r="B61" s="30"/>
      <c r="C61" s="30"/>
      <c r="D61" s="30"/>
      <c r="E61" s="30"/>
      <c r="F61" s="30"/>
      <c r="G61" s="30"/>
      <c r="H61" s="30"/>
      <c r="I61" s="30"/>
      <c r="J61" s="30"/>
    </row>
    <row r="62" spans="1:10" s="3" customFormat="1" ht="27.75" customHeight="1" hidden="1">
      <c r="A62" s="30"/>
      <c r="B62" s="30"/>
      <c r="C62" s="30"/>
      <c r="D62" s="30"/>
      <c r="E62" s="30"/>
      <c r="F62" s="30"/>
      <c r="G62" s="30"/>
      <c r="H62" s="30"/>
      <c r="I62" s="30"/>
      <c r="J62" s="30"/>
    </row>
    <row r="63" spans="1:10" s="3" customFormat="1" ht="27.75" customHeight="1" hidden="1">
      <c r="A63" s="30"/>
      <c r="B63" s="30"/>
      <c r="C63" s="30"/>
      <c r="D63" s="30"/>
      <c r="E63" s="30"/>
      <c r="F63" s="30"/>
      <c r="G63" s="30"/>
      <c r="H63" s="30"/>
      <c r="I63" s="30"/>
      <c r="J63" s="30"/>
    </row>
    <row r="64" spans="1:10" s="3" customFormat="1" ht="27.75" customHeight="1" hidden="1">
      <c r="A64" s="30"/>
      <c r="B64" s="30"/>
      <c r="C64" s="30"/>
      <c r="D64" s="30"/>
      <c r="E64" s="30"/>
      <c r="F64" s="30"/>
      <c r="G64" s="30"/>
      <c r="H64" s="30"/>
      <c r="I64" s="30"/>
      <c r="J64" s="30"/>
    </row>
    <row r="65" spans="1:10" s="3" customFormat="1" ht="27.75" customHeight="1" hidden="1">
      <c r="A65" s="30"/>
      <c r="B65" s="30"/>
      <c r="C65" s="30"/>
      <c r="D65" s="30"/>
      <c r="E65" s="30"/>
      <c r="F65" s="30"/>
      <c r="G65" s="30"/>
      <c r="H65" s="30"/>
      <c r="I65" s="30"/>
      <c r="J65" s="30"/>
    </row>
    <row r="66" spans="1:10" s="3" customFormat="1" ht="27.75" customHeight="1" hidden="1">
      <c r="A66" s="30"/>
      <c r="B66" s="30"/>
      <c r="C66" s="30"/>
      <c r="D66" s="30"/>
      <c r="E66" s="30"/>
      <c r="F66" s="30"/>
      <c r="G66" s="30"/>
      <c r="H66" s="30"/>
      <c r="I66" s="30"/>
      <c r="J66" s="30"/>
    </row>
    <row r="67" spans="1:10" s="3" customFormat="1" ht="27.75" customHeight="1" hidden="1">
      <c r="A67" s="30"/>
      <c r="B67" s="30"/>
      <c r="C67" s="30"/>
      <c r="D67" s="30"/>
      <c r="E67" s="30"/>
      <c r="F67" s="30"/>
      <c r="G67" s="30"/>
      <c r="H67" s="30"/>
      <c r="I67" s="30"/>
      <c r="J67" s="30"/>
    </row>
    <row r="68" spans="1:10" s="3" customFormat="1" ht="27.75" customHeight="1">
      <c r="A68" s="138" t="s">
        <v>48</v>
      </c>
      <c r="B68" s="138"/>
      <c r="C68" s="138"/>
      <c r="D68" s="138"/>
      <c r="E68" s="138"/>
      <c r="F68" s="138"/>
      <c r="G68" s="138"/>
      <c r="H68" s="138"/>
      <c r="I68" s="138"/>
      <c r="J68" s="138"/>
    </row>
    <row r="69" spans="1:10" s="3" customFormat="1" ht="17.25" customHeight="1">
      <c r="A69" s="30"/>
      <c r="B69" s="30"/>
      <c r="C69" s="30"/>
      <c r="D69" s="30"/>
      <c r="E69" s="30"/>
      <c r="F69" s="30"/>
      <c r="G69" s="30"/>
      <c r="H69" s="30"/>
      <c r="I69" s="30"/>
      <c r="J69" s="30"/>
    </row>
    <row r="70" spans="1:10" s="3" customFormat="1" ht="27.75" customHeight="1">
      <c r="A70" s="144" t="s">
        <v>49</v>
      </c>
      <c r="B70" s="144"/>
      <c r="C70" s="144"/>
      <c r="D70" s="144"/>
      <c r="E70" s="144"/>
      <c r="F70" s="144"/>
      <c r="G70" s="144"/>
      <c r="H70" s="144"/>
      <c r="I70" s="144"/>
      <c r="J70" s="144"/>
    </row>
    <row r="71" spans="1:10" s="3" customFormat="1" ht="14.25" customHeight="1">
      <c r="A71" s="8"/>
      <c r="B71" s="8"/>
      <c r="C71" s="8"/>
      <c r="D71" s="8"/>
      <c r="E71" s="8"/>
      <c r="F71" s="8"/>
      <c r="G71" s="8"/>
      <c r="H71" s="4"/>
      <c r="I71" s="4"/>
      <c r="J71" s="8"/>
    </row>
    <row r="72" spans="1:10" s="3" customFormat="1" ht="27.75" customHeight="1">
      <c r="A72" s="258" t="s">
        <v>50</v>
      </c>
      <c r="B72" s="259" t="s">
        <v>51</v>
      </c>
      <c r="C72" s="259"/>
      <c r="D72" s="278" t="s">
        <v>52</v>
      </c>
      <c r="E72" s="269" t="s">
        <v>53</v>
      </c>
      <c r="F72" s="261"/>
      <c r="G72" s="280" t="s">
        <v>54</v>
      </c>
      <c r="H72" s="281"/>
      <c r="I72" s="266" t="s">
        <v>55</v>
      </c>
      <c r="J72" s="268"/>
    </row>
    <row r="73" spans="1:10" s="3" customFormat="1" ht="27.75" customHeight="1">
      <c r="A73" s="31">
        <v>1</v>
      </c>
      <c r="B73" s="140" t="s">
        <v>10</v>
      </c>
      <c r="C73" s="140"/>
      <c r="D73" s="32">
        <f>G7</f>
        <v>50</v>
      </c>
      <c r="E73" s="33">
        <v>33</v>
      </c>
      <c r="F73" s="23"/>
      <c r="G73" s="141">
        <v>0</v>
      </c>
      <c r="H73" s="142"/>
      <c r="I73" s="162">
        <f>SUM(G73/D73)</f>
        <v>0</v>
      </c>
      <c r="J73" s="163"/>
    </row>
    <row r="74" spans="1:10" s="3" customFormat="1" ht="27.75" customHeight="1">
      <c r="A74" s="31">
        <v>2</v>
      </c>
      <c r="B74" s="140" t="s">
        <v>11</v>
      </c>
      <c r="C74" s="140"/>
      <c r="D74" s="32">
        <f>G8</f>
        <v>164</v>
      </c>
      <c r="E74" s="33">
        <v>92</v>
      </c>
      <c r="F74" s="23"/>
      <c r="G74" s="141">
        <v>2</v>
      </c>
      <c r="H74" s="142"/>
      <c r="I74" s="162">
        <f>SUM(G74/E74)</f>
        <v>0.021739130434782608</v>
      </c>
      <c r="J74" s="163"/>
    </row>
    <row r="75" spans="1:10" s="3" customFormat="1" ht="27.75" customHeight="1">
      <c r="A75" s="31">
        <v>3</v>
      </c>
      <c r="B75" s="140" t="s">
        <v>12</v>
      </c>
      <c r="C75" s="140"/>
      <c r="D75" s="32">
        <f>G9</f>
        <v>92</v>
      </c>
      <c r="E75" s="33">
        <v>45</v>
      </c>
      <c r="F75" s="23"/>
      <c r="G75" s="141">
        <v>1</v>
      </c>
      <c r="H75" s="142"/>
      <c r="I75" s="162">
        <f>SUM(G75/D75)</f>
        <v>0.010869565217391304</v>
      </c>
      <c r="J75" s="163"/>
    </row>
    <row r="76" spans="1:10" ht="27.75" customHeight="1">
      <c r="A76" s="31">
        <v>4</v>
      </c>
      <c r="B76" s="140" t="s">
        <v>14</v>
      </c>
      <c r="C76" s="140"/>
      <c r="D76" s="32">
        <f>G12</f>
        <v>1</v>
      </c>
      <c r="E76" s="33">
        <f>G285</f>
        <v>0</v>
      </c>
      <c r="F76" s="23"/>
      <c r="G76" s="141">
        <v>0</v>
      </c>
      <c r="H76" s="142"/>
      <c r="I76" s="162">
        <v>0</v>
      </c>
      <c r="J76" s="163"/>
    </row>
    <row r="77" spans="1:10" ht="27.75" customHeight="1">
      <c r="A77" s="31">
        <v>5</v>
      </c>
      <c r="B77" s="140" t="s">
        <v>15</v>
      </c>
      <c r="C77" s="140"/>
      <c r="D77" s="32">
        <f>G13</f>
        <v>1</v>
      </c>
      <c r="E77" s="33">
        <f>G286</f>
        <v>0</v>
      </c>
      <c r="F77" s="23"/>
      <c r="G77" s="141">
        <v>0</v>
      </c>
      <c r="H77" s="142"/>
      <c r="I77" s="162">
        <v>0</v>
      </c>
      <c r="J77" s="163"/>
    </row>
    <row r="78" spans="1:10" ht="27.75" customHeight="1">
      <c r="A78" s="31">
        <v>5</v>
      </c>
      <c r="B78" s="145" t="s">
        <v>150</v>
      </c>
      <c r="C78" s="140"/>
      <c r="D78" s="32">
        <f>G14</f>
        <v>3</v>
      </c>
      <c r="E78" s="33">
        <v>1</v>
      </c>
      <c r="F78" s="23"/>
      <c r="G78" s="141">
        <v>0</v>
      </c>
      <c r="H78" s="142"/>
      <c r="I78" s="162">
        <v>0</v>
      </c>
      <c r="J78" s="163"/>
    </row>
    <row r="79" spans="1:10" ht="27.75" customHeight="1" thickBot="1">
      <c r="A79" s="34"/>
      <c r="B79" s="123" t="s">
        <v>13</v>
      </c>
      <c r="C79" s="123"/>
      <c r="D79" s="35">
        <f>SUM(D73:D78)</f>
        <v>311</v>
      </c>
      <c r="E79" s="35">
        <f>SUM(E73:E78)</f>
        <v>171</v>
      </c>
      <c r="F79" s="35"/>
      <c r="G79" s="124">
        <f>SUM(G73:G78)</f>
        <v>3</v>
      </c>
      <c r="H79" s="125"/>
      <c r="I79" s="126">
        <f>SUM(G79/E79)</f>
        <v>0.017543859649122806</v>
      </c>
      <c r="J79" s="127"/>
    </row>
    <row r="80" ht="17.25" customHeight="1" thickTop="1"/>
    <row r="81" ht="10.5" customHeight="1"/>
    <row r="82" spans="1:10" ht="27.75" customHeight="1">
      <c r="A82" s="144" t="s">
        <v>221</v>
      </c>
      <c r="B82" s="144"/>
      <c r="C82" s="144"/>
      <c r="D82" s="144"/>
      <c r="E82" s="144"/>
      <c r="F82" s="144"/>
      <c r="G82" s="144"/>
      <c r="H82" s="144"/>
      <c r="I82" s="144"/>
      <c r="J82" s="144"/>
    </row>
    <row r="83" ht="9.75" customHeight="1" thickBot="1"/>
    <row r="84" spans="1:10" ht="27.75" customHeight="1" thickTop="1">
      <c r="A84" s="258" t="s">
        <v>50</v>
      </c>
      <c r="B84" s="259" t="s">
        <v>51</v>
      </c>
      <c r="C84" s="259"/>
      <c r="D84" s="259" t="s">
        <v>57</v>
      </c>
      <c r="E84" s="259"/>
      <c r="F84" s="261"/>
      <c r="G84" s="280" t="s">
        <v>58</v>
      </c>
      <c r="H84" s="281"/>
      <c r="I84" s="280" t="s">
        <v>59</v>
      </c>
      <c r="J84" s="307"/>
    </row>
    <row r="85" spans="1:10" ht="27.75" customHeight="1">
      <c r="A85" s="36">
        <v>1</v>
      </c>
      <c r="B85" s="128" t="s">
        <v>10</v>
      </c>
      <c r="C85" s="128"/>
      <c r="D85" s="118">
        <v>10</v>
      </c>
      <c r="E85" s="118"/>
      <c r="F85" s="23"/>
      <c r="G85" s="141">
        <v>10</v>
      </c>
      <c r="H85" s="142"/>
      <c r="I85" s="162">
        <f>G85/D85</f>
        <v>1</v>
      </c>
      <c r="J85" s="163"/>
    </row>
    <row r="86" spans="1:10" ht="27.75" customHeight="1">
      <c r="A86" s="36">
        <v>2</v>
      </c>
      <c r="B86" s="128" t="s">
        <v>11</v>
      </c>
      <c r="C86" s="128"/>
      <c r="D86" s="118">
        <v>81</v>
      </c>
      <c r="E86" s="118"/>
      <c r="F86" s="23"/>
      <c r="G86" s="141">
        <v>61</v>
      </c>
      <c r="H86" s="142"/>
      <c r="I86" s="162">
        <f>SUM(G86/D86)</f>
        <v>0.7530864197530864</v>
      </c>
      <c r="J86" s="163"/>
    </row>
    <row r="87" spans="1:10" ht="27.75" customHeight="1">
      <c r="A87" s="36">
        <v>3</v>
      </c>
      <c r="B87" s="128" t="s">
        <v>12</v>
      </c>
      <c r="C87" s="128"/>
      <c r="D87" s="118">
        <v>20</v>
      </c>
      <c r="E87" s="118"/>
      <c r="F87" s="23"/>
      <c r="G87" s="141">
        <v>9</v>
      </c>
      <c r="H87" s="142"/>
      <c r="I87" s="162">
        <f>SUM(G87/D87)</f>
        <v>0.45</v>
      </c>
      <c r="J87" s="163"/>
    </row>
    <row r="88" spans="1:10" ht="27.75" customHeight="1">
      <c r="A88" s="36">
        <v>4</v>
      </c>
      <c r="B88" s="128" t="s">
        <v>14</v>
      </c>
      <c r="C88" s="128"/>
      <c r="D88" s="118">
        <v>0</v>
      </c>
      <c r="E88" s="118"/>
      <c r="F88" s="23"/>
      <c r="G88" s="141">
        <v>0</v>
      </c>
      <c r="H88" s="142"/>
      <c r="I88" s="162">
        <v>0</v>
      </c>
      <c r="J88" s="163"/>
    </row>
    <row r="89" spans="1:10" ht="27.75" customHeight="1">
      <c r="A89" s="36">
        <v>5</v>
      </c>
      <c r="B89" s="128" t="s">
        <v>15</v>
      </c>
      <c r="C89" s="128"/>
      <c r="D89" s="118">
        <v>0</v>
      </c>
      <c r="E89" s="118"/>
      <c r="F89" s="23"/>
      <c r="G89" s="141">
        <v>0</v>
      </c>
      <c r="H89" s="142"/>
      <c r="I89" s="162">
        <v>1</v>
      </c>
      <c r="J89" s="163"/>
    </row>
    <row r="90" spans="1:10" ht="27.75" customHeight="1">
      <c r="A90" s="36">
        <v>6</v>
      </c>
      <c r="B90" s="128" t="s">
        <v>17</v>
      </c>
      <c r="C90" s="128"/>
      <c r="D90" s="118">
        <v>0</v>
      </c>
      <c r="E90" s="118"/>
      <c r="F90" s="23"/>
      <c r="G90" s="141">
        <v>0</v>
      </c>
      <c r="H90" s="142"/>
      <c r="I90" s="162">
        <v>0</v>
      </c>
      <c r="J90" s="163"/>
    </row>
    <row r="91" spans="1:10" ht="27.75" customHeight="1">
      <c r="A91" s="36">
        <v>7</v>
      </c>
      <c r="B91" s="128" t="s">
        <v>56</v>
      </c>
      <c r="C91" s="128"/>
      <c r="D91" s="118">
        <v>0</v>
      </c>
      <c r="E91" s="118"/>
      <c r="F91" s="23"/>
      <c r="G91" s="141">
        <v>0</v>
      </c>
      <c r="H91" s="142"/>
      <c r="I91" s="162">
        <v>0</v>
      </c>
      <c r="J91" s="163"/>
    </row>
    <row r="92" spans="1:10" ht="27.75" customHeight="1" thickBot="1">
      <c r="A92" s="37"/>
      <c r="B92" s="229" t="s">
        <v>13</v>
      </c>
      <c r="C92" s="229"/>
      <c r="D92" s="123">
        <f>SUM(D85:D91)</f>
        <v>111</v>
      </c>
      <c r="E92" s="123"/>
      <c r="F92" s="117"/>
      <c r="G92" s="282">
        <f>SUM(G85:G91)</f>
        <v>80</v>
      </c>
      <c r="H92" s="283"/>
      <c r="I92" s="284">
        <f>SUM(G92/D92)</f>
        <v>0.7207207207207207</v>
      </c>
      <c r="J92" s="285"/>
    </row>
    <row r="93" spans="1:10" ht="27.75" customHeight="1" thickTop="1">
      <c r="A93" s="38"/>
      <c r="B93" s="39"/>
      <c r="C93" s="39"/>
      <c r="D93" s="39"/>
      <c r="E93" s="39"/>
      <c r="F93" s="39"/>
      <c r="G93" s="39"/>
      <c r="H93" s="39"/>
      <c r="I93" s="39"/>
      <c r="J93" s="39"/>
    </row>
    <row r="94" spans="1:10" ht="27.75" customHeight="1">
      <c r="A94" s="38"/>
      <c r="B94" s="39"/>
      <c r="C94" s="39"/>
      <c r="D94" s="39"/>
      <c r="E94" s="39"/>
      <c r="F94" s="39"/>
      <c r="G94" s="39"/>
      <c r="H94" s="39"/>
      <c r="I94" s="39"/>
      <c r="J94" s="39"/>
    </row>
    <row r="95" spans="1:10" ht="27.75" customHeight="1">
      <c r="A95" s="38"/>
      <c r="B95" s="39"/>
      <c r="C95" s="39"/>
      <c r="D95" s="39"/>
      <c r="E95" s="39"/>
      <c r="F95" s="39"/>
      <c r="G95" s="39"/>
      <c r="H95" s="39"/>
      <c r="I95" s="39"/>
      <c r="J95" s="39"/>
    </row>
    <row r="96" spans="1:10" ht="27.75" customHeight="1">
      <c r="A96" s="38"/>
      <c r="B96" s="39"/>
      <c r="C96" s="39"/>
      <c r="D96" s="39"/>
      <c r="E96" s="39"/>
      <c r="F96" s="39"/>
      <c r="G96" s="39"/>
      <c r="H96" s="39"/>
      <c r="I96" s="39"/>
      <c r="J96" s="39"/>
    </row>
    <row r="97" spans="1:10" ht="27.75" customHeight="1">
      <c r="A97" s="38"/>
      <c r="B97" s="39"/>
      <c r="C97" s="39"/>
      <c r="D97" s="39"/>
      <c r="E97" s="39"/>
      <c r="F97" s="39"/>
      <c r="G97" s="39"/>
      <c r="H97" s="39"/>
      <c r="I97" s="39"/>
      <c r="J97" s="39"/>
    </row>
    <row r="98" spans="1:10" ht="27.75" customHeight="1">
      <c r="A98" s="38"/>
      <c r="B98" s="39"/>
      <c r="C98" s="39"/>
      <c r="D98" s="39"/>
      <c r="E98" s="39"/>
      <c r="F98" s="39"/>
      <c r="G98" s="39"/>
      <c r="H98" s="39"/>
      <c r="I98" s="39"/>
      <c r="J98" s="39"/>
    </row>
    <row r="99" spans="1:10" ht="27.75" customHeight="1">
      <c r="A99" s="38"/>
      <c r="B99" s="39"/>
      <c r="C99" s="39"/>
      <c r="D99" s="39"/>
      <c r="E99" s="39"/>
      <c r="F99" s="39"/>
      <c r="G99" s="39"/>
      <c r="H99" s="39"/>
      <c r="I99" s="39"/>
      <c r="J99" s="39"/>
    </row>
    <row r="100" spans="1:10" ht="27.75" customHeight="1">
      <c r="A100" s="38"/>
      <c r="B100" s="39"/>
      <c r="C100" s="39"/>
      <c r="D100" s="39"/>
      <c r="E100" s="39"/>
      <c r="F100" s="39"/>
      <c r="G100" s="39"/>
      <c r="H100" s="39"/>
      <c r="I100" s="39"/>
      <c r="J100" s="39"/>
    </row>
    <row r="101" spans="1:10" ht="27.75" customHeight="1">
      <c r="A101" s="38"/>
      <c r="B101" s="39"/>
      <c r="C101" s="39"/>
      <c r="D101" s="39"/>
      <c r="E101" s="39"/>
      <c r="F101" s="39"/>
      <c r="G101" s="39"/>
      <c r="H101" s="39"/>
      <c r="I101" s="39"/>
      <c r="J101" s="39"/>
    </row>
    <row r="102" spans="1:10" ht="27.75" customHeight="1">
      <c r="A102" s="38"/>
      <c r="B102" s="39"/>
      <c r="C102" s="39"/>
      <c r="D102" s="39"/>
      <c r="E102" s="39"/>
      <c r="F102" s="39"/>
      <c r="G102" s="39"/>
      <c r="H102" s="39"/>
      <c r="I102" s="39"/>
      <c r="J102" s="39"/>
    </row>
    <row r="103" spans="1:10" ht="27.75" customHeight="1">
      <c r="A103" s="38"/>
      <c r="B103" s="39"/>
      <c r="C103" s="39"/>
      <c r="D103" s="39"/>
      <c r="E103" s="39"/>
      <c r="F103" s="39"/>
      <c r="G103" s="39"/>
      <c r="H103" s="39"/>
      <c r="I103" s="39"/>
      <c r="J103" s="39"/>
    </row>
    <row r="104" spans="1:10" ht="27.75" customHeight="1">
      <c r="A104" s="38"/>
      <c r="B104" s="39"/>
      <c r="C104" s="39"/>
      <c r="D104" s="39"/>
      <c r="E104" s="39"/>
      <c r="F104" s="39"/>
      <c r="G104" s="39"/>
      <c r="H104" s="39"/>
      <c r="I104" s="39"/>
      <c r="J104" s="39"/>
    </row>
    <row r="105" spans="1:10" ht="27.75" customHeight="1">
      <c r="A105" s="38"/>
      <c r="B105" s="39"/>
      <c r="C105" s="39"/>
      <c r="D105" s="39"/>
      <c r="E105" s="39"/>
      <c r="F105" s="39"/>
      <c r="G105" s="39"/>
      <c r="H105" s="39"/>
      <c r="I105" s="39"/>
      <c r="J105" s="39"/>
    </row>
    <row r="106" spans="1:10" ht="27.75" customHeight="1">
      <c r="A106" s="144" t="s">
        <v>222</v>
      </c>
      <c r="B106" s="144"/>
      <c r="C106" s="144"/>
      <c r="D106" s="144"/>
      <c r="E106" s="144"/>
      <c r="F106" s="144"/>
      <c r="G106" s="144"/>
      <c r="H106" s="144"/>
      <c r="I106" s="144"/>
      <c r="J106" s="144"/>
    </row>
    <row r="107" spans="5:10" ht="27.75" customHeight="1" thickBot="1">
      <c r="E107" s="165" t="s">
        <v>60</v>
      </c>
      <c r="F107" s="165"/>
      <c r="G107" s="165"/>
      <c r="H107" s="165"/>
      <c r="I107" s="165"/>
      <c r="J107" s="165"/>
    </row>
    <row r="108" spans="1:10" ht="20.25" customHeight="1" thickTop="1">
      <c r="A108" s="300" t="s">
        <v>50</v>
      </c>
      <c r="B108" s="259" t="s">
        <v>51</v>
      </c>
      <c r="C108" s="259"/>
      <c r="D108" s="260" t="s">
        <v>52</v>
      </c>
      <c r="E108" s="259" t="s">
        <v>61</v>
      </c>
      <c r="F108" s="259"/>
      <c r="G108" s="259"/>
      <c r="H108" s="259"/>
      <c r="I108" s="301" t="s">
        <v>62</v>
      </c>
      <c r="J108" s="302" t="s">
        <v>63</v>
      </c>
    </row>
    <row r="109" spans="1:10" ht="20.25" customHeight="1">
      <c r="A109" s="303"/>
      <c r="B109" s="249"/>
      <c r="C109" s="249"/>
      <c r="D109" s="297"/>
      <c r="E109" s="250" t="s">
        <v>64</v>
      </c>
      <c r="F109" s="250"/>
      <c r="G109" s="304" t="s">
        <v>65</v>
      </c>
      <c r="H109" s="250" t="s">
        <v>66</v>
      </c>
      <c r="I109" s="305"/>
      <c r="J109" s="306"/>
    </row>
    <row r="110" spans="1:10" ht="27.75" customHeight="1">
      <c r="A110" s="36">
        <v>1</v>
      </c>
      <c r="B110" s="128" t="s">
        <v>10</v>
      </c>
      <c r="C110" s="128"/>
      <c r="D110" s="32">
        <f>G7</f>
        <v>50</v>
      </c>
      <c r="E110" s="23">
        <v>0</v>
      </c>
      <c r="F110" s="23"/>
      <c r="G110" s="23">
        <v>1</v>
      </c>
      <c r="H110" s="23">
        <v>0</v>
      </c>
      <c r="I110" s="40">
        <f>SUM(G110/D110)</f>
        <v>0.02</v>
      </c>
      <c r="J110" s="41">
        <f>SUM(H110/D110)</f>
        <v>0</v>
      </c>
    </row>
    <row r="111" spans="1:10" ht="27.75" customHeight="1">
      <c r="A111" s="36">
        <v>2</v>
      </c>
      <c r="B111" s="128" t="s">
        <v>11</v>
      </c>
      <c r="C111" s="128"/>
      <c r="D111" s="32">
        <f>G8</f>
        <v>164</v>
      </c>
      <c r="E111" s="23">
        <v>0</v>
      </c>
      <c r="F111" s="23"/>
      <c r="G111" s="23">
        <v>4</v>
      </c>
      <c r="H111" s="23">
        <v>1</v>
      </c>
      <c r="I111" s="40">
        <f>SUM(G111/D111)</f>
        <v>0.024390243902439025</v>
      </c>
      <c r="J111" s="41">
        <f>SUM(H111/D111)</f>
        <v>0.006097560975609756</v>
      </c>
    </row>
    <row r="112" spans="1:10" ht="27.75" customHeight="1">
      <c r="A112" s="36">
        <v>3</v>
      </c>
      <c r="B112" s="128" t="s">
        <v>12</v>
      </c>
      <c r="C112" s="128"/>
      <c r="D112" s="32">
        <f>G9</f>
        <v>92</v>
      </c>
      <c r="E112" s="23">
        <v>0</v>
      </c>
      <c r="F112" s="23"/>
      <c r="G112" s="23">
        <v>0</v>
      </c>
      <c r="H112" s="23">
        <v>1</v>
      </c>
      <c r="I112" s="40">
        <v>0.0009</v>
      </c>
      <c r="J112" s="41">
        <f>SUM(H112/D112)</f>
        <v>0.010869565217391304</v>
      </c>
    </row>
    <row r="113" spans="1:10" ht="27.75" customHeight="1">
      <c r="A113" s="36">
        <v>4</v>
      </c>
      <c r="B113" s="128" t="s">
        <v>14</v>
      </c>
      <c r="C113" s="128"/>
      <c r="D113" s="32">
        <f>G12</f>
        <v>1</v>
      </c>
      <c r="E113" s="23">
        <v>0</v>
      </c>
      <c r="F113" s="23"/>
      <c r="G113" s="23">
        <v>0</v>
      </c>
      <c r="H113" s="23">
        <v>0</v>
      </c>
      <c r="I113" s="40">
        <v>0.0009</v>
      </c>
      <c r="J113" s="41">
        <v>0</v>
      </c>
    </row>
    <row r="114" spans="1:10" ht="27.75" customHeight="1">
      <c r="A114" s="36">
        <v>5</v>
      </c>
      <c r="B114" s="128" t="s">
        <v>15</v>
      </c>
      <c r="C114" s="128"/>
      <c r="D114" s="32">
        <f>G13</f>
        <v>1</v>
      </c>
      <c r="E114" s="23">
        <v>0</v>
      </c>
      <c r="F114" s="23"/>
      <c r="G114" s="23">
        <v>0</v>
      </c>
      <c r="H114" s="23">
        <v>0</v>
      </c>
      <c r="I114" s="40">
        <v>0.0009</v>
      </c>
      <c r="J114" s="41">
        <v>0</v>
      </c>
    </row>
    <row r="115" spans="1:10" ht="27.75" customHeight="1">
      <c r="A115" s="36">
        <v>6</v>
      </c>
      <c r="B115" s="128" t="s">
        <v>56</v>
      </c>
      <c r="C115" s="128"/>
      <c r="D115" s="32">
        <f>G14</f>
        <v>3</v>
      </c>
      <c r="E115" s="23">
        <v>0</v>
      </c>
      <c r="F115" s="23"/>
      <c r="G115" s="23">
        <v>0</v>
      </c>
      <c r="H115" s="23">
        <v>0</v>
      </c>
      <c r="I115" s="40">
        <v>0.0009</v>
      </c>
      <c r="J115" s="41">
        <v>0</v>
      </c>
    </row>
    <row r="116" spans="1:10" ht="27.75" customHeight="1">
      <c r="A116" s="36">
        <v>6</v>
      </c>
      <c r="B116" s="128" t="s">
        <v>159</v>
      </c>
      <c r="C116" s="128"/>
      <c r="D116" s="32">
        <f>G16</f>
        <v>71</v>
      </c>
      <c r="E116" s="23">
        <v>0</v>
      </c>
      <c r="F116" s="23"/>
      <c r="G116" s="23">
        <v>0</v>
      </c>
      <c r="H116" s="23">
        <v>0</v>
      </c>
      <c r="I116" s="40">
        <v>0.0009</v>
      </c>
      <c r="J116" s="41">
        <v>0</v>
      </c>
    </row>
    <row r="117" spans="1:10" ht="27.75" customHeight="1" thickBot="1">
      <c r="A117" s="37"/>
      <c r="B117" s="229" t="s">
        <v>13</v>
      </c>
      <c r="C117" s="229"/>
      <c r="D117" s="117">
        <f>SUM(D110:D116)</f>
        <v>382</v>
      </c>
      <c r="E117" s="117">
        <v>0</v>
      </c>
      <c r="F117" s="117"/>
      <c r="G117" s="117">
        <f>SUM(G110:G115)</f>
        <v>5</v>
      </c>
      <c r="H117" s="117">
        <f>SUM(H110:H115)</f>
        <v>2</v>
      </c>
      <c r="I117" s="298">
        <v>0.0009</v>
      </c>
      <c r="J117" s="299">
        <f>SUM(H117/D117)</f>
        <v>0.005235602094240838</v>
      </c>
    </row>
    <row r="118" ht="18" customHeight="1" thickTop="1"/>
    <row r="119" spans="1:10" ht="27.75" customHeight="1">
      <c r="A119" s="143" t="s">
        <v>67</v>
      </c>
      <c r="B119" s="143"/>
      <c r="C119" s="143"/>
      <c r="D119" s="143"/>
      <c r="E119" s="143"/>
      <c r="F119" s="143"/>
      <c r="G119" s="143"/>
      <c r="H119" s="143"/>
      <c r="I119" s="143"/>
      <c r="J119" s="143"/>
    </row>
    <row r="120" ht="14.25" customHeight="1"/>
    <row r="121" spans="1:10" ht="27.75" customHeight="1">
      <c r="A121" s="144" t="s">
        <v>68</v>
      </c>
      <c r="B121" s="144"/>
      <c r="C121" s="144"/>
      <c r="D121" s="144"/>
      <c r="E121" s="144"/>
      <c r="F121" s="144"/>
      <c r="G121" s="144"/>
      <c r="H121" s="144"/>
      <c r="I121" s="144"/>
      <c r="J121" s="144"/>
    </row>
    <row r="122" ht="12.75" customHeight="1" thickBot="1"/>
    <row r="123" spans="1:10" ht="27.75" customHeight="1" thickTop="1">
      <c r="A123" s="258" t="s">
        <v>50</v>
      </c>
      <c r="B123" s="259" t="s">
        <v>51</v>
      </c>
      <c r="C123" s="259"/>
      <c r="D123" s="260" t="s">
        <v>69</v>
      </c>
      <c r="E123" s="260"/>
      <c r="F123" s="261"/>
      <c r="G123" s="280" t="s">
        <v>70</v>
      </c>
      <c r="H123" s="281"/>
      <c r="I123" s="266" t="s">
        <v>71</v>
      </c>
      <c r="J123" s="268"/>
    </row>
    <row r="124" spans="1:10" ht="27.75" customHeight="1">
      <c r="A124" s="36">
        <v>1</v>
      </c>
      <c r="B124" s="128" t="s">
        <v>10</v>
      </c>
      <c r="C124" s="128"/>
      <c r="D124" s="166">
        <f>G7</f>
        <v>50</v>
      </c>
      <c r="E124" s="166"/>
      <c r="F124" s="23"/>
      <c r="G124" s="141">
        <v>40</v>
      </c>
      <c r="H124" s="142"/>
      <c r="I124" s="162">
        <f>SUM(G124/D124)</f>
        <v>0.8</v>
      </c>
      <c r="J124" s="163"/>
    </row>
    <row r="125" spans="1:10" ht="27.75" customHeight="1">
      <c r="A125" s="36">
        <v>2</v>
      </c>
      <c r="B125" s="128" t="s">
        <v>11</v>
      </c>
      <c r="C125" s="128"/>
      <c r="D125" s="166">
        <f>G8</f>
        <v>164</v>
      </c>
      <c r="E125" s="166"/>
      <c r="F125" s="23"/>
      <c r="G125" s="141">
        <v>81</v>
      </c>
      <c r="H125" s="142"/>
      <c r="I125" s="162">
        <f aca="true" t="shared" si="7" ref="I125:I131">SUM(G125/D125)</f>
        <v>0.49390243902439024</v>
      </c>
      <c r="J125" s="163"/>
    </row>
    <row r="126" spans="1:10" ht="27.75" customHeight="1">
      <c r="A126" s="36">
        <v>3</v>
      </c>
      <c r="B126" s="128" t="s">
        <v>12</v>
      </c>
      <c r="C126" s="128"/>
      <c r="D126" s="166">
        <f>G9</f>
        <v>92</v>
      </c>
      <c r="E126" s="166"/>
      <c r="F126" s="23"/>
      <c r="G126" s="141">
        <v>72</v>
      </c>
      <c r="H126" s="142"/>
      <c r="I126" s="162">
        <f t="shared" si="7"/>
        <v>0.782608695652174</v>
      </c>
      <c r="J126" s="163"/>
    </row>
    <row r="127" spans="1:10" ht="27.75" customHeight="1">
      <c r="A127" s="36">
        <v>4</v>
      </c>
      <c r="B127" s="128" t="s">
        <v>14</v>
      </c>
      <c r="C127" s="128"/>
      <c r="D127" s="166">
        <f>G12</f>
        <v>1</v>
      </c>
      <c r="E127" s="166"/>
      <c r="F127" s="23"/>
      <c r="G127" s="141">
        <v>0</v>
      </c>
      <c r="H127" s="142"/>
      <c r="I127" s="162">
        <v>0</v>
      </c>
      <c r="J127" s="163"/>
    </row>
    <row r="128" spans="1:10" ht="27.75" customHeight="1">
      <c r="A128" s="36">
        <v>5</v>
      </c>
      <c r="B128" s="128" t="s">
        <v>15</v>
      </c>
      <c r="C128" s="128"/>
      <c r="D128" s="166">
        <v>1</v>
      </c>
      <c r="E128" s="166"/>
      <c r="F128" s="23"/>
      <c r="G128" s="141">
        <v>0</v>
      </c>
      <c r="H128" s="142"/>
      <c r="I128" s="162">
        <v>0</v>
      </c>
      <c r="J128" s="163"/>
    </row>
    <row r="129" spans="1:10" ht="27.75" customHeight="1">
      <c r="A129" s="36">
        <v>6</v>
      </c>
      <c r="B129" s="128" t="s">
        <v>150</v>
      </c>
      <c r="C129" s="128"/>
      <c r="D129" s="166">
        <f>G14</f>
        <v>3</v>
      </c>
      <c r="E129" s="166"/>
      <c r="F129" s="23"/>
      <c r="G129" s="141">
        <v>3</v>
      </c>
      <c r="H129" s="142"/>
      <c r="I129" s="162">
        <f t="shared" si="7"/>
        <v>1</v>
      </c>
      <c r="J129" s="163"/>
    </row>
    <row r="130" spans="1:10" ht="27.75" customHeight="1">
      <c r="A130" s="36">
        <v>5</v>
      </c>
      <c r="B130" s="128" t="s">
        <v>159</v>
      </c>
      <c r="C130" s="128"/>
      <c r="D130" s="166">
        <f>G16</f>
        <v>71</v>
      </c>
      <c r="E130" s="166"/>
      <c r="F130" s="23"/>
      <c r="G130" s="141">
        <v>0</v>
      </c>
      <c r="H130" s="142"/>
      <c r="I130" s="162">
        <v>0</v>
      </c>
      <c r="J130" s="163"/>
    </row>
    <row r="131" spans="1:10" ht="27.75" customHeight="1" thickBot="1">
      <c r="A131" s="37"/>
      <c r="B131" s="229" t="s">
        <v>13</v>
      </c>
      <c r="C131" s="229"/>
      <c r="D131" s="123">
        <f>SUM(D124:D130)</f>
        <v>382</v>
      </c>
      <c r="E131" s="123"/>
      <c r="F131" s="117"/>
      <c r="G131" s="282">
        <f>SUM(G124:G130)</f>
        <v>196</v>
      </c>
      <c r="H131" s="283"/>
      <c r="I131" s="284">
        <f t="shared" si="7"/>
        <v>0.5130890052356021</v>
      </c>
      <c r="J131" s="285"/>
    </row>
    <row r="132" spans="1:10" ht="27.75" customHeight="1" thickTop="1">
      <c r="A132" s="38"/>
      <c r="B132" s="39"/>
      <c r="C132" s="39"/>
      <c r="D132" s="39"/>
      <c r="E132" s="39"/>
      <c r="F132" s="39"/>
      <c r="G132" s="39"/>
      <c r="H132" s="39"/>
      <c r="I132" s="39"/>
      <c r="J132" s="39"/>
    </row>
    <row r="133" spans="1:10" ht="27.75" customHeight="1">
      <c r="A133" s="38"/>
      <c r="B133" s="39"/>
      <c r="C133" s="39"/>
      <c r="D133" s="39"/>
      <c r="E133" s="39"/>
      <c r="F133" s="39"/>
      <c r="G133" s="39"/>
      <c r="H133" s="39"/>
      <c r="I133" s="39"/>
      <c r="J133" s="39"/>
    </row>
    <row r="134" spans="1:10" ht="27.75" customHeight="1">
      <c r="A134" s="38"/>
      <c r="B134" s="39"/>
      <c r="C134" s="39"/>
      <c r="D134" s="39"/>
      <c r="E134" s="39"/>
      <c r="F134" s="39"/>
      <c r="G134" s="39"/>
      <c r="H134" s="39"/>
      <c r="I134" s="39"/>
      <c r="J134" s="39"/>
    </row>
    <row r="135" spans="1:10" ht="27.75" customHeight="1">
      <c r="A135" s="38"/>
      <c r="B135" s="39"/>
      <c r="C135" s="39"/>
      <c r="D135" s="39"/>
      <c r="E135" s="39"/>
      <c r="F135" s="39"/>
      <c r="G135" s="39"/>
      <c r="H135" s="39"/>
      <c r="I135" s="39"/>
      <c r="J135" s="39"/>
    </row>
    <row r="136" spans="1:10" ht="27.75" customHeight="1">
      <c r="A136" s="38"/>
      <c r="B136" s="39"/>
      <c r="C136" s="39"/>
      <c r="D136" s="39"/>
      <c r="E136" s="39"/>
      <c r="F136" s="39"/>
      <c r="G136" s="39"/>
      <c r="H136" s="39"/>
      <c r="I136" s="39"/>
      <c r="J136" s="39"/>
    </row>
    <row r="137" spans="1:10" ht="27.75" customHeight="1">
      <c r="A137" s="38"/>
      <c r="B137" s="39"/>
      <c r="C137" s="39"/>
      <c r="D137" s="39"/>
      <c r="E137" s="39"/>
      <c r="F137" s="39"/>
      <c r="G137" s="39"/>
      <c r="H137" s="39"/>
      <c r="I137" s="39"/>
      <c r="J137" s="39"/>
    </row>
    <row r="138" spans="1:10" ht="27.75" customHeight="1">
      <c r="A138" s="38"/>
      <c r="B138" s="39"/>
      <c r="C138" s="39"/>
      <c r="D138" s="39"/>
      <c r="E138" s="39"/>
      <c r="F138" s="39"/>
      <c r="G138" s="39"/>
      <c r="H138" s="39"/>
      <c r="I138" s="39"/>
      <c r="J138" s="39"/>
    </row>
    <row r="139" spans="1:10" ht="27.75" customHeight="1">
      <c r="A139" s="38"/>
      <c r="B139" s="39"/>
      <c r="C139" s="39"/>
      <c r="D139" s="39"/>
      <c r="E139" s="39"/>
      <c r="F139" s="39"/>
      <c r="G139" s="39"/>
      <c r="H139" s="39"/>
      <c r="I139" s="39"/>
      <c r="J139" s="39"/>
    </row>
    <row r="140" spans="1:10" ht="27.75" customHeight="1">
      <c r="A140" s="38"/>
      <c r="B140" s="39"/>
      <c r="C140" s="39"/>
      <c r="D140" s="39"/>
      <c r="E140" s="39"/>
      <c r="F140" s="39"/>
      <c r="G140" s="39"/>
      <c r="H140" s="39"/>
      <c r="I140" s="39"/>
      <c r="J140" s="39"/>
    </row>
    <row r="141" spans="1:10" ht="27.75" customHeight="1">
      <c r="A141" s="38"/>
      <c r="B141" s="39"/>
      <c r="C141" s="39"/>
      <c r="D141" s="39"/>
      <c r="E141" s="39"/>
      <c r="F141" s="39"/>
      <c r="G141" s="39"/>
      <c r="H141" s="39"/>
      <c r="I141" s="39"/>
      <c r="J141" s="39"/>
    </row>
    <row r="142" spans="1:10" ht="27.75" customHeight="1">
      <c r="A142" s="38"/>
      <c r="B142" s="39"/>
      <c r="C142" s="39"/>
      <c r="D142" s="39"/>
      <c r="E142" s="39"/>
      <c r="F142" s="39"/>
      <c r="G142" s="39"/>
      <c r="H142" s="39"/>
      <c r="I142" s="39"/>
      <c r="J142" s="39"/>
    </row>
    <row r="143" spans="1:10" ht="27.75" customHeight="1">
      <c r="A143" s="144" t="s">
        <v>223</v>
      </c>
      <c r="B143" s="144"/>
      <c r="C143" s="144"/>
      <c r="D143" s="144"/>
      <c r="E143" s="144"/>
      <c r="F143" s="144"/>
      <c r="G143" s="144"/>
      <c r="H143" s="144"/>
      <c r="I143" s="144"/>
      <c r="J143" s="167"/>
    </row>
    <row r="144" ht="23.25" customHeight="1"/>
    <row r="145" spans="1:10" ht="27.75" customHeight="1">
      <c r="A145" s="250" t="s">
        <v>50</v>
      </c>
      <c r="B145" s="249" t="s">
        <v>51</v>
      </c>
      <c r="C145" s="249"/>
      <c r="D145" s="296" t="s">
        <v>52</v>
      </c>
      <c r="E145" s="251" t="s">
        <v>72</v>
      </c>
      <c r="F145" s="251"/>
      <c r="G145" s="251"/>
      <c r="H145" s="297" t="s">
        <v>73</v>
      </c>
      <c r="I145" s="297"/>
      <c r="J145" s="297"/>
    </row>
    <row r="146" spans="1:10" ht="27.75" customHeight="1">
      <c r="A146" s="23">
        <v>1</v>
      </c>
      <c r="B146" s="128" t="s">
        <v>10</v>
      </c>
      <c r="C146" s="128"/>
      <c r="D146" s="32">
        <f>G7</f>
        <v>50</v>
      </c>
      <c r="E146" s="118">
        <f>D146</f>
        <v>50</v>
      </c>
      <c r="F146" s="118"/>
      <c r="G146" s="118"/>
      <c r="H146" s="168">
        <f aca="true" t="shared" si="8" ref="H146:H151">SUM(E146/D146)</f>
        <v>1</v>
      </c>
      <c r="I146" s="168"/>
      <c r="J146" s="168"/>
    </row>
    <row r="147" spans="1:10" ht="27.75" customHeight="1">
      <c r="A147" s="23">
        <v>2</v>
      </c>
      <c r="B147" s="128" t="s">
        <v>11</v>
      </c>
      <c r="C147" s="128"/>
      <c r="D147" s="32">
        <f>G8</f>
        <v>164</v>
      </c>
      <c r="E147" s="118">
        <f aca="true" t="shared" si="9" ref="E147:E152">D147</f>
        <v>164</v>
      </c>
      <c r="F147" s="118"/>
      <c r="G147" s="118"/>
      <c r="H147" s="168">
        <f t="shared" si="8"/>
        <v>1</v>
      </c>
      <c r="I147" s="168"/>
      <c r="J147" s="168"/>
    </row>
    <row r="148" spans="1:10" ht="27.75" customHeight="1">
      <c r="A148" s="23">
        <v>3</v>
      </c>
      <c r="B148" s="128" t="s">
        <v>12</v>
      </c>
      <c r="C148" s="128"/>
      <c r="D148" s="32">
        <f>G9</f>
        <v>92</v>
      </c>
      <c r="E148" s="118">
        <f t="shared" si="9"/>
        <v>92</v>
      </c>
      <c r="F148" s="118"/>
      <c r="G148" s="118"/>
      <c r="H148" s="168">
        <f t="shared" si="8"/>
        <v>1</v>
      </c>
      <c r="I148" s="168"/>
      <c r="J148" s="168"/>
    </row>
    <row r="149" spans="1:10" ht="27.75" customHeight="1">
      <c r="A149" s="23">
        <v>4</v>
      </c>
      <c r="B149" s="128" t="s">
        <v>14</v>
      </c>
      <c r="C149" s="128"/>
      <c r="D149" s="32">
        <f>G12</f>
        <v>1</v>
      </c>
      <c r="E149" s="118">
        <f t="shared" si="9"/>
        <v>1</v>
      </c>
      <c r="F149" s="118"/>
      <c r="G149" s="118"/>
      <c r="H149" s="168">
        <v>0</v>
      </c>
      <c r="I149" s="168"/>
      <c r="J149" s="168"/>
    </row>
    <row r="150" spans="1:10" ht="27.75" customHeight="1">
      <c r="A150" s="23">
        <v>5</v>
      </c>
      <c r="B150" s="128" t="s">
        <v>15</v>
      </c>
      <c r="C150" s="128"/>
      <c r="D150" s="32">
        <f>G13</f>
        <v>1</v>
      </c>
      <c r="E150" s="118">
        <f t="shared" si="9"/>
        <v>1</v>
      </c>
      <c r="F150" s="118"/>
      <c r="G150" s="118"/>
      <c r="H150" s="168">
        <v>1</v>
      </c>
      <c r="I150" s="168"/>
      <c r="J150" s="168"/>
    </row>
    <row r="151" spans="1:16" ht="27.75" customHeight="1">
      <c r="A151" s="23">
        <v>6</v>
      </c>
      <c r="B151" s="128" t="s">
        <v>17</v>
      </c>
      <c r="C151" s="128"/>
      <c r="D151" s="32">
        <f>G16</f>
        <v>71</v>
      </c>
      <c r="E151" s="118">
        <f t="shared" si="9"/>
        <v>71</v>
      </c>
      <c r="F151" s="118"/>
      <c r="G151" s="118"/>
      <c r="H151" s="168">
        <f t="shared" si="8"/>
        <v>1</v>
      </c>
      <c r="I151" s="168"/>
      <c r="J151" s="168"/>
      <c r="P151" s="6"/>
    </row>
    <row r="152" spans="1:10" ht="27.75" customHeight="1">
      <c r="A152" s="23">
        <v>7</v>
      </c>
      <c r="B152" s="128" t="s">
        <v>56</v>
      </c>
      <c r="C152" s="128"/>
      <c r="D152" s="32">
        <f>G14</f>
        <v>3</v>
      </c>
      <c r="E152" s="118">
        <f t="shared" si="9"/>
        <v>3</v>
      </c>
      <c r="F152" s="118"/>
      <c r="G152" s="118"/>
      <c r="H152" s="168">
        <v>0</v>
      </c>
      <c r="I152" s="168"/>
      <c r="J152" s="168"/>
    </row>
    <row r="153" spans="1:10" ht="27.75" customHeight="1">
      <c r="A153" s="120"/>
      <c r="B153" s="292" t="s">
        <v>13</v>
      </c>
      <c r="C153" s="292"/>
      <c r="D153" s="293">
        <f>SUM(D146:D152)</f>
        <v>382</v>
      </c>
      <c r="E153" s="294">
        <f>SUM(E146:E152)</f>
        <v>382</v>
      </c>
      <c r="F153" s="294"/>
      <c r="G153" s="294"/>
      <c r="H153" s="295">
        <f>SUM(E153/D153)</f>
        <v>1</v>
      </c>
      <c r="I153" s="295"/>
      <c r="J153" s="295"/>
    </row>
    <row r="154" ht="27.75" customHeight="1"/>
    <row r="155" ht="27.75" customHeight="1"/>
    <row r="156" spans="1:10" ht="27.75" customHeight="1">
      <c r="A156" s="144" t="s">
        <v>224</v>
      </c>
      <c r="B156" s="144"/>
      <c r="C156" s="144"/>
      <c r="D156" s="144"/>
      <c r="E156" s="144"/>
      <c r="F156" s="144"/>
      <c r="G156" s="144"/>
      <c r="H156" s="144"/>
      <c r="I156" s="144"/>
      <c r="J156" s="167"/>
    </row>
    <row r="157" ht="27.75" customHeight="1" thickBot="1"/>
    <row r="158" spans="1:10" ht="27.75" customHeight="1" thickTop="1">
      <c r="A158" s="258" t="s">
        <v>50</v>
      </c>
      <c r="B158" s="259" t="s">
        <v>51</v>
      </c>
      <c r="C158" s="259"/>
      <c r="D158" s="278" t="s">
        <v>74</v>
      </c>
      <c r="E158" s="272" t="s">
        <v>75</v>
      </c>
      <c r="F158" s="272"/>
      <c r="G158" s="272"/>
      <c r="H158" s="266" t="s">
        <v>76</v>
      </c>
      <c r="I158" s="291"/>
      <c r="J158" s="268"/>
    </row>
    <row r="159" spans="1:10" ht="27.75" customHeight="1">
      <c r="A159" s="36">
        <v>1</v>
      </c>
      <c r="B159" s="128" t="s">
        <v>10</v>
      </c>
      <c r="C159" s="128"/>
      <c r="D159" s="32">
        <f>H7</f>
        <v>17</v>
      </c>
      <c r="E159" s="118">
        <v>0</v>
      </c>
      <c r="F159" s="118"/>
      <c r="G159" s="118"/>
      <c r="H159" s="162">
        <f>SUM(E159/D159)</f>
        <v>0</v>
      </c>
      <c r="I159" s="169"/>
      <c r="J159" s="163"/>
    </row>
    <row r="160" spans="1:10" ht="27.75" customHeight="1">
      <c r="A160" s="36">
        <v>2</v>
      </c>
      <c r="B160" s="128" t="s">
        <v>11</v>
      </c>
      <c r="C160" s="128"/>
      <c r="D160" s="32">
        <f>H8</f>
        <v>224</v>
      </c>
      <c r="E160" s="118">
        <v>0</v>
      </c>
      <c r="F160" s="118"/>
      <c r="G160" s="118"/>
      <c r="H160" s="162">
        <f aca="true" t="shared" si="10" ref="H160:H166">SUM(E160/D160)</f>
        <v>0</v>
      </c>
      <c r="I160" s="169"/>
      <c r="J160" s="163"/>
    </row>
    <row r="161" spans="1:10" ht="27.75" customHeight="1">
      <c r="A161" s="36">
        <v>3</v>
      </c>
      <c r="B161" s="128" t="s">
        <v>12</v>
      </c>
      <c r="C161" s="128"/>
      <c r="D161" s="32">
        <f>H9</f>
        <v>93</v>
      </c>
      <c r="E161" s="118">
        <v>0</v>
      </c>
      <c r="F161" s="118"/>
      <c r="G161" s="118"/>
      <c r="H161" s="162">
        <f t="shared" si="10"/>
        <v>0</v>
      </c>
      <c r="I161" s="169"/>
      <c r="J161" s="163"/>
    </row>
    <row r="162" spans="1:10" ht="27.75" customHeight="1">
      <c r="A162" s="36">
        <v>4</v>
      </c>
      <c r="B162" s="128" t="s">
        <v>14</v>
      </c>
      <c r="C162" s="128"/>
      <c r="D162" s="32">
        <f>H12</f>
        <v>0</v>
      </c>
      <c r="E162" s="118">
        <v>0</v>
      </c>
      <c r="F162" s="118"/>
      <c r="G162" s="118"/>
      <c r="H162" s="162">
        <v>0</v>
      </c>
      <c r="I162" s="169"/>
      <c r="J162" s="163"/>
    </row>
    <row r="163" spans="1:10" ht="27.75" customHeight="1">
      <c r="A163" s="36">
        <v>5</v>
      </c>
      <c r="B163" s="128" t="s">
        <v>15</v>
      </c>
      <c r="C163" s="128"/>
      <c r="D163" s="32">
        <f>H13</f>
        <v>2</v>
      </c>
      <c r="E163" s="118">
        <v>0</v>
      </c>
      <c r="F163" s="118"/>
      <c r="G163" s="118"/>
      <c r="H163" s="162">
        <v>0</v>
      </c>
      <c r="I163" s="169"/>
      <c r="J163" s="163"/>
    </row>
    <row r="164" spans="1:10" ht="27.75" customHeight="1">
      <c r="A164" s="36">
        <v>6</v>
      </c>
      <c r="B164" s="128" t="s">
        <v>17</v>
      </c>
      <c r="C164" s="128"/>
      <c r="D164" s="32">
        <f>H16</f>
        <v>276</v>
      </c>
      <c r="E164" s="118">
        <v>0</v>
      </c>
      <c r="F164" s="118"/>
      <c r="G164" s="118"/>
      <c r="H164" s="162">
        <f t="shared" si="10"/>
        <v>0</v>
      </c>
      <c r="I164" s="169"/>
      <c r="J164" s="163"/>
    </row>
    <row r="165" spans="1:10" ht="23.25" customHeight="1">
      <c r="A165" s="36">
        <v>7</v>
      </c>
      <c r="B165" s="128" t="s">
        <v>56</v>
      </c>
      <c r="C165" s="128"/>
      <c r="D165" s="32">
        <f>H14</f>
        <v>7</v>
      </c>
      <c r="E165" s="118">
        <v>0</v>
      </c>
      <c r="F165" s="118"/>
      <c r="G165" s="118"/>
      <c r="H165" s="162">
        <v>0</v>
      </c>
      <c r="I165" s="169"/>
      <c r="J165" s="163"/>
    </row>
    <row r="166" spans="1:10" ht="23.25" customHeight="1" thickBot="1">
      <c r="A166" s="37"/>
      <c r="B166" s="229" t="s">
        <v>13</v>
      </c>
      <c r="C166" s="229"/>
      <c r="D166" s="117">
        <f>SUM(D159:D165)</f>
        <v>619</v>
      </c>
      <c r="E166" s="123">
        <f>SUM(E159:E165)</f>
        <v>0</v>
      </c>
      <c r="F166" s="123"/>
      <c r="G166" s="123"/>
      <c r="H166" s="284">
        <f t="shared" si="10"/>
        <v>0</v>
      </c>
      <c r="I166" s="290"/>
      <c r="J166" s="285"/>
    </row>
    <row r="167" ht="15.75" customHeight="1" thickTop="1"/>
    <row r="168" ht="27.75" customHeight="1" hidden="1"/>
    <row r="169" spans="1:10" ht="27.75" customHeight="1">
      <c r="A169" s="144" t="s">
        <v>225</v>
      </c>
      <c r="B169" s="144"/>
      <c r="C169" s="144"/>
      <c r="D169" s="144"/>
      <c r="E169" s="144"/>
      <c r="F169" s="144"/>
      <c r="G169" s="144"/>
      <c r="H169" s="144"/>
      <c r="I169" s="144"/>
      <c r="J169" s="144"/>
    </row>
    <row r="170" ht="27.75" customHeight="1" thickBot="1"/>
    <row r="171" spans="1:10" ht="27.75" customHeight="1" thickTop="1">
      <c r="A171" s="258" t="s">
        <v>50</v>
      </c>
      <c r="B171" s="259" t="s">
        <v>51</v>
      </c>
      <c r="C171" s="259"/>
      <c r="D171" s="260" t="s">
        <v>74</v>
      </c>
      <c r="E171" s="260"/>
      <c r="F171" s="261"/>
      <c r="G171" s="262" t="s">
        <v>77</v>
      </c>
      <c r="H171" s="263"/>
      <c r="I171" s="266" t="s">
        <v>78</v>
      </c>
      <c r="J171" s="268"/>
    </row>
    <row r="172" spans="1:10" ht="27.75" customHeight="1">
      <c r="A172" s="36">
        <v>1</v>
      </c>
      <c r="B172" s="128" t="s">
        <v>10</v>
      </c>
      <c r="C172" s="128"/>
      <c r="D172" s="170">
        <f>H7</f>
        <v>17</v>
      </c>
      <c r="E172" s="171"/>
      <c r="F172" s="23"/>
      <c r="G172" s="141">
        <v>7</v>
      </c>
      <c r="H172" s="142"/>
      <c r="I172" s="162">
        <f>SUM(G172/D172)</f>
        <v>0.4117647058823529</v>
      </c>
      <c r="J172" s="163"/>
    </row>
    <row r="173" spans="1:10" ht="27.75" customHeight="1">
      <c r="A173" s="36">
        <v>2</v>
      </c>
      <c r="B173" s="128" t="s">
        <v>11</v>
      </c>
      <c r="C173" s="128"/>
      <c r="D173" s="170">
        <f>H8</f>
        <v>224</v>
      </c>
      <c r="E173" s="171"/>
      <c r="F173" s="23"/>
      <c r="G173" s="141">
        <v>55</v>
      </c>
      <c r="H173" s="142"/>
      <c r="I173" s="162">
        <f aca="true" t="shared" si="11" ref="I173:I179">SUM(G173/D173)</f>
        <v>0.24553571428571427</v>
      </c>
      <c r="J173" s="163"/>
    </row>
    <row r="174" spans="1:10" ht="27.75" customHeight="1">
      <c r="A174" s="36">
        <v>3</v>
      </c>
      <c r="B174" s="128" t="s">
        <v>12</v>
      </c>
      <c r="C174" s="128"/>
      <c r="D174" s="170">
        <f>H9</f>
        <v>93</v>
      </c>
      <c r="E174" s="171"/>
      <c r="F174" s="23"/>
      <c r="G174" s="141">
        <v>7</v>
      </c>
      <c r="H174" s="142"/>
      <c r="I174" s="162">
        <f t="shared" si="11"/>
        <v>0.07526881720430108</v>
      </c>
      <c r="J174" s="163"/>
    </row>
    <row r="175" spans="1:10" ht="27.75" customHeight="1">
      <c r="A175" s="36">
        <v>4</v>
      </c>
      <c r="B175" s="128" t="s">
        <v>14</v>
      </c>
      <c r="C175" s="128"/>
      <c r="D175" s="170">
        <f>H12</f>
        <v>0</v>
      </c>
      <c r="E175" s="171"/>
      <c r="F175" s="23"/>
      <c r="G175" s="141">
        <v>0</v>
      </c>
      <c r="H175" s="142"/>
      <c r="I175" s="162">
        <v>0</v>
      </c>
      <c r="J175" s="163"/>
    </row>
    <row r="176" spans="1:10" ht="27.75" customHeight="1">
      <c r="A176" s="36">
        <v>5</v>
      </c>
      <c r="B176" s="128" t="s">
        <v>15</v>
      </c>
      <c r="C176" s="128"/>
      <c r="D176" s="170">
        <f>H13</f>
        <v>2</v>
      </c>
      <c r="E176" s="171"/>
      <c r="F176" s="23"/>
      <c r="G176" s="141">
        <v>0</v>
      </c>
      <c r="H176" s="142"/>
      <c r="I176" s="162">
        <v>0</v>
      </c>
      <c r="J176" s="163"/>
    </row>
    <row r="177" spans="1:10" ht="27.75" customHeight="1">
      <c r="A177" s="36">
        <v>6</v>
      </c>
      <c r="B177" s="128" t="s">
        <v>17</v>
      </c>
      <c r="C177" s="128"/>
      <c r="D177" s="170">
        <f>H16</f>
        <v>276</v>
      </c>
      <c r="E177" s="171"/>
      <c r="F177" s="23"/>
      <c r="G177" s="141">
        <v>83</v>
      </c>
      <c r="H177" s="142"/>
      <c r="I177" s="162">
        <f t="shared" si="11"/>
        <v>0.3007246376811594</v>
      </c>
      <c r="J177" s="163"/>
    </row>
    <row r="178" spans="1:10" ht="27.75" customHeight="1">
      <c r="A178" s="36">
        <v>7</v>
      </c>
      <c r="B178" s="128" t="s">
        <v>56</v>
      </c>
      <c r="C178" s="128"/>
      <c r="D178" s="170">
        <f>H14</f>
        <v>7</v>
      </c>
      <c r="E178" s="171"/>
      <c r="F178" s="23"/>
      <c r="G178" s="141">
        <v>1</v>
      </c>
      <c r="H178" s="142"/>
      <c r="I178" s="162">
        <v>0</v>
      </c>
      <c r="J178" s="163"/>
    </row>
    <row r="179" spans="1:10" ht="27.75" customHeight="1" thickBot="1">
      <c r="A179" s="37"/>
      <c r="B179" s="229" t="s">
        <v>18</v>
      </c>
      <c r="C179" s="229"/>
      <c r="D179" s="123">
        <f>SUM(D172:D178)</f>
        <v>619</v>
      </c>
      <c r="E179" s="123"/>
      <c r="F179" s="117"/>
      <c r="G179" s="282">
        <f>SUM(G172:G178)</f>
        <v>153</v>
      </c>
      <c r="H179" s="283"/>
      <c r="I179" s="284">
        <f t="shared" si="11"/>
        <v>0.24717285945072698</v>
      </c>
      <c r="J179" s="285"/>
    </row>
    <row r="180" ht="27.75" customHeight="1" thickTop="1"/>
    <row r="181" spans="1:10" ht="27.75" customHeight="1">
      <c r="A181" s="144" t="s">
        <v>226</v>
      </c>
      <c r="B181" s="144"/>
      <c r="C181" s="144"/>
      <c r="D181" s="144"/>
      <c r="E181" s="144"/>
      <c r="F181" s="144"/>
      <c r="G181" s="144"/>
      <c r="H181" s="144"/>
      <c r="I181" s="144"/>
      <c r="J181" s="144"/>
    </row>
    <row r="182" spans="3:10" ht="27.75" customHeight="1" thickBot="1">
      <c r="C182" s="172" t="s">
        <v>79</v>
      </c>
      <c r="D182" s="172"/>
      <c r="E182" s="172"/>
      <c r="F182" s="172"/>
      <c r="G182" s="172"/>
      <c r="H182" s="172"/>
      <c r="I182" s="172"/>
      <c r="J182" s="172"/>
    </row>
    <row r="183" spans="1:10" ht="27.75" customHeight="1" thickTop="1">
      <c r="A183" s="258" t="s">
        <v>50</v>
      </c>
      <c r="B183" s="259" t="s">
        <v>51</v>
      </c>
      <c r="C183" s="259"/>
      <c r="D183" s="260" t="s">
        <v>74</v>
      </c>
      <c r="E183" s="260"/>
      <c r="F183" s="261"/>
      <c r="G183" s="280" t="s">
        <v>80</v>
      </c>
      <c r="H183" s="281"/>
      <c r="I183" s="266" t="s">
        <v>81</v>
      </c>
      <c r="J183" s="268"/>
    </row>
    <row r="184" spans="1:10" ht="27.75" customHeight="1">
      <c r="A184" s="36">
        <v>1</v>
      </c>
      <c r="B184" s="128" t="s">
        <v>10</v>
      </c>
      <c r="C184" s="128"/>
      <c r="D184" s="170">
        <f>H7</f>
        <v>17</v>
      </c>
      <c r="E184" s="171"/>
      <c r="F184" s="23"/>
      <c r="G184" s="141">
        <v>0</v>
      </c>
      <c r="H184" s="142"/>
      <c r="I184" s="162">
        <f>SUM(G184/D184)</f>
        <v>0</v>
      </c>
      <c r="J184" s="163"/>
    </row>
    <row r="185" spans="1:10" ht="27.75" customHeight="1">
      <c r="A185" s="36">
        <v>2</v>
      </c>
      <c r="B185" s="128" t="s">
        <v>11</v>
      </c>
      <c r="C185" s="128"/>
      <c r="D185" s="170">
        <f>H8</f>
        <v>224</v>
      </c>
      <c r="E185" s="171"/>
      <c r="F185" s="23"/>
      <c r="G185" s="141">
        <v>0</v>
      </c>
      <c r="H185" s="142"/>
      <c r="I185" s="162">
        <f aca="true" t="shared" si="12" ref="I185:I191">SUM(G185/D185)</f>
        <v>0</v>
      </c>
      <c r="J185" s="163"/>
    </row>
    <row r="186" spans="1:10" ht="27.75" customHeight="1">
      <c r="A186" s="36">
        <v>3</v>
      </c>
      <c r="B186" s="128" t="s">
        <v>12</v>
      </c>
      <c r="C186" s="128"/>
      <c r="D186" s="170">
        <f>H9</f>
        <v>93</v>
      </c>
      <c r="E186" s="171"/>
      <c r="F186" s="23"/>
      <c r="G186" s="141">
        <v>0</v>
      </c>
      <c r="H186" s="142"/>
      <c r="I186" s="162">
        <f t="shared" si="12"/>
        <v>0</v>
      </c>
      <c r="J186" s="163"/>
    </row>
    <row r="187" spans="1:10" ht="27.75" customHeight="1">
      <c r="A187" s="36">
        <v>4</v>
      </c>
      <c r="B187" s="128" t="s">
        <v>14</v>
      </c>
      <c r="C187" s="128"/>
      <c r="D187" s="170">
        <f>H12</f>
        <v>0</v>
      </c>
      <c r="E187" s="171"/>
      <c r="F187" s="23"/>
      <c r="G187" s="141">
        <v>0</v>
      </c>
      <c r="H187" s="142"/>
      <c r="I187" s="162">
        <v>0</v>
      </c>
      <c r="J187" s="163"/>
    </row>
    <row r="188" spans="1:10" ht="27.75" customHeight="1">
      <c r="A188" s="36">
        <v>5</v>
      </c>
      <c r="B188" s="128" t="s">
        <v>15</v>
      </c>
      <c r="C188" s="128"/>
      <c r="D188" s="170">
        <f>H13</f>
        <v>2</v>
      </c>
      <c r="E188" s="171"/>
      <c r="F188" s="23"/>
      <c r="G188" s="141">
        <v>0</v>
      </c>
      <c r="H188" s="142"/>
      <c r="I188" s="162">
        <v>0</v>
      </c>
      <c r="J188" s="163"/>
    </row>
    <row r="189" spans="1:10" ht="27.75" customHeight="1">
      <c r="A189" s="36">
        <v>6</v>
      </c>
      <c r="B189" s="128" t="s">
        <v>17</v>
      </c>
      <c r="C189" s="128"/>
      <c r="D189" s="170">
        <f>H16</f>
        <v>276</v>
      </c>
      <c r="E189" s="171"/>
      <c r="F189" s="23"/>
      <c r="G189" s="141">
        <v>0</v>
      </c>
      <c r="H189" s="142"/>
      <c r="I189" s="162">
        <f t="shared" si="12"/>
        <v>0</v>
      </c>
      <c r="J189" s="163"/>
    </row>
    <row r="190" spans="1:10" ht="27.75" customHeight="1">
      <c r="A190" s="36">
        <v>7</v>
      </c>
      <c r="B190" s="128" t="s">
        <v>56</v>
      </c>
      <c r="C190" s="128"/>
      <c r="D190" s="170">
        <f>H14</f>
        <v>7</v>
      </c>
      <c r="E190" s="171"/>
      <c r="F190" s="23"/>
      <c r="G190" s="141">
        <v>0</v>
      </c>
      <c r="H190" s="142"/>
      <c r="I190" s="162">
        <v>0</v>
      </c>
      <c r="J190" s="163"/>
    </row>
    <row r="191" spans="1:10" ht="27.75" customHeight="1" thickBot="1">
      <c r="A191" s="37"/>
      <c r="B191" s="229" t="s">
        <v>18</v>
      </c>
      <c r="C191" s="229"/>
      <c r="D191" s="123">
        <f>SUM(D184:D190)</f>
        <v>619</v>
      </c>
      <c r="E191" s="123"/>
      <c r="F191" s="117"/>
      <c r="G191" s="282">
        <f>SUM(G184:G190)</f>
        <v>0</v>
      </c>
      <c r="H191" s="283"/>
      <c r="I191" s="284">
        <f t="shared" si="12"/>
        <v>0</v>
      </c>
      <c r="J191" s="285"/>
    </row>
    <row r="192" ht="15.75" customHeight="1" thickTop="1"/>
    <row r="193" spans="1:10" ht="27.75" customHeight="1">
      <c r="A193" s="143" t="s">
        <v>82</v>
      </c>
      <c r="B193" s="143"/>
      <c r="C193" s="143"/>
      <c r="D193" s="143"/>
      <c r="E193" s="143"/>
      <c r="F193" s="143"/>
      <c r="G193" s="143"/>
      <c r="H193" s="143"/>
      <c r="I193" s="143"/>
      <c r="J193" s="143"/>
    </row>
    <row r="194" ht="27.75" customHeight="1"/>
    <row r="195" spans="1:10" ht="27.75" customHeight="1">
      <c r="A195" s="144" t="s">
        <v>83</v>
      </c>
      <c r="B195" s="144"/>
      <c r="C195" s="144"/>
      <c r="D195" s="144"/>
      <c r="E195" s="144"/>
      <c r="F195" s="144"/>
      <c r="G195" s="144"/>
      <c r="H195" s="144"/>
      <c r="I195" s="144"/>
      <c r="J195" s="144"/>
    </row>
    <row r="196" ht="18" customHeight="1" thickBot="1">
      <c r="M196" s="8">
        <f>SUM(D198-G198)</f>
        <v>30</v>
      </c>
    </row>
    <row r="197" spans="1:13" ht="27.75" customHeight="1" thickTop="1">
      <c r="A197" s="258" t="s">
        <v>50</v>
      </c>
      <c r="B197" s="259" t="s">
        <v>51</v>
      </c>
      <c r="C197" s="259"/>
      <c r="D197" s="259" t="s">
        <v>84</v>
      </c>
      <c r="E197" s="259"/>
      <c r="F197" s="261"/>
      <c r="G197" s="280" t="s">
        <v>85</v>
      </c>
      <c r="H197" s="281"/>
      <c r="I197" s="266" t="s">
        <v>86</v>
      </c>
      <c r="J197" s="268"/>
      <c r="M197" s="8">
        <f aca="true" t="shared" si="13" ref="M197:M202">SUM(D199-G199)</f>
        <v>24</v>
      </c>
    </row>
    <row r="198" spans="1:13" ht="27.75" customHeight="1">
      <c r="A198" s="36">
        <v>1</v>
      </c>
      <c r="B198" s="128" t="s">
        <v>10</v>
      </c>
      <c r="C198" s="128"/>
      <c r="D198" s="118">
        <v>31</v>
      </c>
      <c r="E198" s="118"/>
      <c r="F198" s="23"/>
      <c r="G198" s="141">
        <v>1</v>
      </c>
      <c r="H198" s="142"/>
      <c r="I198" s="162">
        <f>100%-G198/D198</f>
        <v>0.967741935483871</v>
      </c>
      <c r="J198" s="163"/>
      <c r="M198" s="8">
        <f t="shared" si="13"/>
        <v>15</v>
      </c>
    </row>
    <row r="199" spans="1:13" ht="27.75" customHeight="1">
      <c r="A199" s="36">
        <v>2</v>
      </c>
      <c r="B199" s="128" t="s">
        <v>11</v>
      </c>
      <c r="C199" s="128"/>
      <c r="D199" s="118">
        <v>37</v>
      </c>
      <c r="E199" s="118"/>
      <c r="F199" s="23"/>
      <c r="G199" s="141">
        <v>13</v>
      </c>
      <c r="H199" s="142"/>
      <c r="I199" s="162">
        <f aca="true" t="shared" si="14" ref="I199:I204">100%-G199/D199</f>
        <v>0.6486486486486487</v>
      </c>
      <c r="J199" s="163"/>
      <c r="M199" s="8">
        <f t="shared" si="13"/>
        <v>0</v>
      </c>
    </row>
    <row r="200" spans="1:13" ht="27.75" customHeight="1">
      <c r="A200" s="36">
        <v>3</v>
      </c>
      <c r="B200" s="128" t="s">
        <v>12</v>
      </c>
      <c r="C200" s="128"/>
      <c r="D200" s="118">
        <v>25</v>
      </c>
      <c r="E200" s="118"/>
      <c r="F200" s="23"/>
      <c r="G200" s="141">
        <v>10</v>
      </c>
      <c r="H200" s="142"/>
      <c r="I200" s="162">
        <f t="shared" si="14"/>
        <v>0.6</v>
      </c>
      <c r="J200" s="163"/>
      <c r="M200" s="8">
        <f t="shared" si="13"/>
        <v>-1</v>
      </c>
    </row>
    <row r="201" spans="1:13" ht="27.75" customHeight="1">
      <c r="A201" s="36">
        <v>4</v>
      </c>
      <c r="B201" s="128" t="s">
        <v>14</v>
      </c>
      <c r="C201" s="128"/>
      <c r="D201" s="118">
        <v>0</v>
      </c>
      <c r="E201" s="118"/>
      <c r="F201" s="23"/>
      <c r="G201" s="141">
        <v>0</v>
      </c>
      <c r="H201" s="142"/>
      <c r="I201" s="162">
        <v>0</v>
      </c>
      <c r="J201" s="163"/>
      <c r="M201" s="8">
        <f t="shared" si="13"/>
        <v>0</v>
      </c>
    </row>
    <row r="202" spans="1:13" ht="27.75" customHeight="1">
      <c r="A202" s="36">
        <v>5</v>
      </c>
      <c r="B202" s="128" t="s">
        <v>15</v>
      </c>
      <c r="C202" s="128"/>
      <c r="D202" s="118">
        <v>0</v>
      </c>
      <c r="E202" s="118"/>
      <c r="F202" s="23"/>
      <c r="G202" s="141">
        <v>1</v>
      </c>
      <c r="H202" s="142"/>
      <c r="I202" s="162">
        <v>0</v>
      </c>
      <c r="J202" s="163"/>
      <c r="M202" s="8">
        <f t="shared" si="13"/>
        <v>68</v>
      </c>
    </row>
    <row r="203" spans="1:10" ht="27.75" customHeight="1">
      <c r="A203" s="36">
        <v>6</v>
      </c>
      <c r="B203" s="128" t="s">
        <v>56</v>
      </c>
      <c r="C203" s="128"/>
      <c r="D203" s="118">
        <v>0</v>
      </c>
      <c r="E203" s="118"/>
      <c r="F203" s="23"/>
      <c r="G203" s="141">
        <v>0</v>
      </c>
      <c r="H203" s="142"/>
      <c r="I203" s="162">
        <v>0</v>
      </c>
      <c r="J203" s="163"/>
    </row>
    <row r="204" spans="1:10" ht="27.75" customHeight="1" thickBot="1">
      <c r="A204" s="37"/>
      <c r="B204" s="229" t="s">
        <v>13</v>
      </c>
      <c r="C204" s="229"/>
      <c r="D204" s="123">
        <f>SUM(D198:D203)</f>
        <v>93</v>
      </c>
      <c r="E204" s="123"/>
      <c r="F204" s="117"/>
      <c r="G204" s="282">
        <f>SUM(G198:G203)</f>
        <v>25</v>
      </c>
      <c r="H204" s="283"/>
      <c r="I204" s="286">
        <f t="shared" si="14"/>
        <v>0.7311827956989247</v>
      </c>
      <c r="J204" s="287"/>
    </row>
    <row r="205" ht="27.75" customHeight="1" thickTop="1"/>
    <row r="206" spans="1:10" ht="27.75" customHeight="1">
      <c r="A206" s="144" t="s">
        <v>87</v>
      </c>
      <c r="B206" s="144"/>
      <c r="C206" s="144"/>
      <c r="D206" s="144"/>
      <c r="E206" s="144"/>
      <c r="F206" s="144"/>
      <c r="G206" s="144"/>
      <c r="H206" s="144"/>
      <c r="I206" s="144"/>
      <c r="J206" s="144"/>
    </row>
    <row r="207" ht="27.75" customHeight="1" thickBot="1"/>
    <row r="208" spans="1:10" ht="27.75" customHeight="1" thickTop="1">
      <c r="A208" s="258" t="s">
        <v>50</v>
      </c>
      <c r="B208" s="259" t="s">
        <v>51</v>
      </c>
      <c r="C208" s="259"/>
      <c r="D208" s="269" t="s">
        <v>88</v>
      </c>
      <c r="E208" s="261" t="s">
        <v>89</v>
      </c>
      <c r="F208" s="261"/>
      <c r="G208" s="277" t="s">
        <v>90</v>
      </c>
      <c r="H208" s="278" t="s">
        <v>91</v>
      </c>
      <c r="I208" s="278" t="s">
        <v>92</v>
      </c>
      <c r="J208" s="279" t="s">
        <v>93</v>
      </c>
    </row>
    <row r="209" spans="1:10" ht="27.75" customHeight="1">
      <c r="A209" s="36">
        <v>1</v>
      </c>
      <c r="B209" s="128" t="s">
        <v>10</v>
      </c>
      <c r="C209" s="128"/>
      <c r="D209" s="33">
        <f>D227</f>
        <v>0</v>
      </c>
      <c r="E209" s="23">
        <f>E227</f>
        <v>0</v>
      </c>
      <c r="F209" s="23"/>
      <c r="G209" s="32">
        <f aca="true" t="shared" si="15" ref="G209:G215">SUM(D209:E209)</f>
        <v>0</v>
      </c>
      <c r="H209" s="32">
        <f>G7</f>
        <v>50</v>
      </c>
      <c r="I209" s="40">
        <f aca="true" t="shared" si="16" ref="I209:I215">SUM(D209/H209)</f>
        <v>0</v>
      </c>
      <c r="J209" s="41">
        <f aca="true" t="shared" si="17" ref="J209:J215">SUM(E209/H209)</f>
        <v>0</v>
      </c>
    </row>
    <row r="210" spans="1:10" ht="27.75" customHeight="1">
      <c r="A210" s="36">
        <v>2</v>
      </c>
      <c r="B210" s="128" t="s">
        <v>11</v>
      </c>
      <c r="C210" s="128"/>
      <c r="D210" s="33">
        <v>48</v>
      </c>
      <c r="E210" s="23">
        <f>E234</f>
        <v>51</v>
      </c>
      <c r="F210" s="23"/>
      <c r="G210" s="32">
        <f t="shared" si="15"/>
        <v>99</v>
      </c>
      <c r="H210" s="32">
        <f>G8</f>
        <v>164</v>
      </c>
      <c r="I210" s="40">
        <f t="shared" si="16"/>
        <v>0.2926829268292683</v>
      </c>
      <c r="J210" s="41">
        <f t="shared" si="17"/>
        <v>0.31097560975609756</v>
      </c>
    </row>
    <row r="211" spans="1:10" ht="27.75" customHeight="1">
      <c r="A211" s="36">
        <v>3</v>
      </c>
      <c r="B211" s="128" t="s">
        <v>12</v>
      </c>
      <c r="C211" s="128"/>
      <c r="D211" s="33">
        <v>26</v>
      </c>
      <c r="E211" s="23">
        <f>E239</f>
        <v>17</v>
      </c>
      <c r="F211" s="23"/>
      <c r="G211" s="32">
        <f t="shared" si="15"/>
        <v>43</v>
      </c>
      <c r="H211" s="32">
        <f>G9</f>
        <v>92</v>
      </c>
      <c r="I211" s="40">
        <f t="shared" si="16"/>
        <v>0.2826086956521739</v>
      </c>
      <c r="J211" s="41">
        <f t="shared" si="17"/>
        <v>0.18478260869565216</v>
      </c>
    </row>
    <row r="212" spans="1:10" ht="27.75" customHeight="1">
      <c r="A212" s="36">
        <v>4</v>
      </c>
      <c r="B212" s="128" t="s">
        <v>14</v>
      </c>
      <c r="C212" s="128"/>
      <c r="D212" s="33">
        <f>D241</f>
        <v>0</v>
      </c>
      <c r="E212" s="23">
        <f>E241</f>
        <v>0</v>
      </c>
      <c r="F212" s="23"/>
      <c r="G212" s="32">
        <f t="shared" si="15"/>
        <v>0</v>
      </c>
      <c r="H212" s="32">
        <f>G12</f>
        <v>1</v>
      </c>
      <c r="I212" s="40">
        <v>0</v>
      </c>
      <c r="J212" s="41">
        <v>0</v>
      </c>
    </row>
    <row r="213" spans="1:10" ht="27.75" customHeight="1">
      <c r="A213" s="36">
        <v>5</v>
      </c>
      <c r="B213" s="128" t="s">
        <v>15</v>
      </c>
      <c r="C213" s="128"/>
      <c r="D213" s="33">
        <f>D243</f>
        <v>0</v>
      </c>
      <c r="E213" s="23">
        <f>E243</f>
        <v>0</v>
      </c>
      <c r="F213" s="23"/>
      <c r="G213" s="32">
        <f t="shared" si="15"/>
        <v>0</v>
      </c>
      <c r="H213" s="32">
        <f>G13</f>
        <v>1</v>
      </c>
      <c r="I213" s="40">
        <v>0</v>
      </c>
      <c r="J213" s="41">
        <v>0</v>
      </c>
    </row>
    <row r="214" spans="1:10" ht="27.75" customHeight="1">
      <c r="A214" s="36">
        <v>5</v>
      </c>
      <c r="B214" s="128" t="s">
        <v>150</v>
      </c>
      <c r="C214" s="128"/>
      <c r="D214" s="33">
        <f>D245</f>
        <v>1</v>
      </c>
      <c r="E214" s="23">
        <f>E245</f>
        <v>0</v>
      </c>
      <c r="F214" s="23"/>
      <c r="G214" s="32">
        <f>SUM(D214:E214)</f>
        <v>1</v>
      </c>
      <c r="H214" s="32">
        <f>G14</f>
        <v>3</v>
      </c>
      <c r="I214" s="40">
        <f t="shared" si="16"/>
        <v>0.3333333333333333</v>
      </c>
      <c r="J214" s="41">
        <f t="shared" si="17"/>
        <v>0</v>
      </c>
    </row>
    <row r="215" spans="1:10" ht="27.75" customHeight="1" thickBot="1">
      <c r="A215" s="37"/>
      <c r="B215" s="229" t="s">
        <v>13</v>
      </c>
      <c r="C215" s="229"/>
      <c r="D215" s="117">
        <f>SUM(D209:D214)</f>
        <v>75</v>
      </c>
      <c r="E215" s="117">
        <f>SUM(E209:E213)</f>
        <v>68</v>
      </c>
      <c r="F215" s="117"/>
      <c r="G215" s="117">
        <f t="shared" si="15"/>
        <v>143</v>
      </c>
      <c r="H215" s="117">
        <f>SUM(H209:H214)</f>
        <v>311</v>
      </c>
      <c r="I215" s="288">
        <f t="shared" si="16"/>
        <v>0.24115755627009647</v>
      </c>
      <c r="J215" s="289">
        <f t="shared" si="17"/>
        <v>0.21864951768488747</v>
      </c>
    </row>
    <row r="216" ht="21.75" customHeight="1" thickTop="1"/>
    <row r="217" spans="1:10" ht="21" customHeight="1">
      <c r="A217" s="167" t="s">
        <v>94</v>
      </c>
      <c r="B217" s="167"/>
      <c r="C217" s="167"/>
      <c r="D217" s="167"/>
      <c r="E217" s="167"/>
      <c r="F217" s="167"/>
      <c r="G217" s="167"/>
      <c r="H217" s="167"/>
      <c r="I217" s="167"/>
      <c r="J217" s="167"/>
    </row>
    <row r="218" spans="1:10" ht="21" customHeight="1" thickBot="1">
      <c r="A218" s="44"/>
      <c r="B218" s="44"/>
      <c r="C218" s="44"/>
      <c r="D218" s="44"/>
      <c r="E218" s="44"/>
      <c r="F218" s="44"/>
      <c r="G218" s="44"/>
      <c r="H218" s="44"/>
      <c r="I218" s="44"/>
      <c r="J218" s="44"/>
    </row>
    <row r="219" spans="1:10" ht="21" customHeight="1" thickTop="1">
      <c r="A219" s="256" t="s">
        <v>95</v>
      </c>
      <c r="B219" s="15" t="s">
        <v>3</v>
      </c>
      <c r="C219" s="15" t="s">
        <v>20</v>
      </c>
      <c r="D219" s="15" t="s">
        <v>88</v>
      </c>
      <c r="E219" s="15" t="s">
        <v>89</v>
      </c>
      <c r="F219" s="15"/>
      <c r="G219" s="14" t="s">
        <v>90</v>
      </c>
      <c r="H219" s="15" t="s">
        <v>7</v>
      </c>
      <c r="I219" s="14" t="s">
        <v>92</v>
      </c>
      <c r="J219" s="257" t="s">
        <v>93</v>
      </c>
    </row>
    <row r="220" spans="1:10" ht="21" customHeight="1" hidden="1">
      <c r="A220" s="320">
        <v>1</v>
      </c>
      <c r="B220" s="321" t="s">
        <v>22</v>
      </c>
      <c r="C220" s="19" t="s">
        <v>23</v>
      </c>
      <c r="D220" s="19">
        <v>0</v>
      </c>
      <c r="E220" s="19">
        <v>0</v>
      </c>
      <c r="F220" s="19"/>
      <c r="G220" s="17">
        <f>SUM(D220:E220)</f>
        <v>0</v>
      </c>
      <c r="H220" s="19" t="e">
        <f>#REF!</f>
        <v>#REF!</v>
      </c>
      <c r="I220" s="25" t="e">
        <f>SUM(D220/H220)</f>
        <v>#REF!</v>
      </c>
      <c r="J220" s="46" t="e">
        <f>SUM(E220/H220)</f>
        <v>#REF!</v>
      </c>
    </row>
    <row r="221" spans="1:10" ht="21" customHeight="1" hidden="1">
      <c r="A221" s="320"/>
      <c r="B221" s="321"/>
      <c r="C221" s="19" t="s">
        <v>24</v>
      </c>
      <c r="D221" s="19">
        <v>0</v>
      </c>
      <c r="E221" s="19">
        <v>0</v>
      </c>
      <c r="F221" s="19"/>
      <c r="G221" s="17">
        <f aca="true" t="shared" si="18" ref="G221:G227">SUM(D221:E221)</f>
        <v>0</v>
      </c>
      <c r="H221" s="19" t="e">
        <f>#REF!</f>
        <v>#REF!</v>
      </c>
      <c r="I221" s="25" t="e">
        <f aca="true" t="shared" si="19" ref="I221:I227">SUM(D221/H221)</f>
        <v>#REF!</v>
      </c>
      <c r="J221" s="46" t="e">
        <f aca="true" t="shared" si="20" ref="J221:J227">SUM(E221/H221)</f>
        <v>#REF!</v>
      </c>
    </row>
    <row r="222" spans="1:10" ht="21" customHeight="1" hidden="1">
      <c r="A222" s="320"/>
      <c r="B222" s="321"/>
      <c r="C222" s="19" t="s">
        <v>25</v>
      </c>
      <c r="D222" s="19">
        <v>0</v>
      </c>
      <c r="E222" s="19">
        <v>0</v>
      </c>
      <c r="F222" s="19"/>
      <c r="G222" s="17">
        <f t="shared" si="18"/>
        <v>0</v>
      </c>
      <c r="H222" s="19" t="e">
        <f>#REF!</f>
        <v>#REF!</v>
      </c>
      <c r="I222" s="25">
        <v>0</v>
      </c>
      <c r="J222" s="46">
        <v>0</v>
      </c>
    </row>
    <row r="223" spans="1:10" ht="21" customHeight="1" hidden="1">
      <c r="A223" s="320"/>
      <c r="B223" s="321"/>
      <c r="C223" s="19" t="s">
        <v>26</v>
      </c>
      <c r="D223" s="19">
        <v>0</v>
      </c>
      <c r="E223" s="19">
        <v>0</v>
      </c>
      <c r="F223" s="19"/>
      <c r="G223" s="17">
        <f t="shared" si="18"/>
        <v>0</v>
      </c>
      <c r="H223" s="19">
        <v>0</v>
      </c>
      <c r="I223" s="25">
        <v>0</v>
      </c>
      <c r="J223" s="46">
        <v>0</v>
      </c>
    </row>
    <row r="224" spans="1:10" ht="21" customHeight="1">
      <c r="A224" s="320"/>
      <c r="B224" s="321"/>
      <c r="C224" s="19" t="s">
        <v>23</v>
      </c>
      <c r="D224" s="19">
        <v>0</v>
      </c>
      <c r="E224" s="19">
        <v>0</v>
      </c>
      <c r="F224" s="19"/>
      <c r="G224" s="17">
        <f t="shared" si="18"/>
        <v>0</v>
      </c>
      <c r="H224" s="19">
        <f>G22</f>
        <v>11</v>
      </c>
      <c r="I224" s="25">
        <f t="shared" si="19"/>
        <v>0</v>
      </c>
      <c r="J224" s="46">
        <f t="shared" si="20"/>
        <v>0</v>
      </c>
    </row>
    <row r="225" spans="1:10" ht="21" customHeight="1">
      <c r="A225" s="320"/>
      <c r="B225" s="321"/>
      <c r="C225" s="19" t="s">
        <v>24</v>
      </c>
      <c r="D225" s="19">
        <v>0</v>
      </c>
      <c r="E225" s="19">
        <v>0</v>
      </c>
      <c r="F225" s="19"/>
      <c r="G225" s="17">
        <f t="shared" si="18"/>
        <v>0</v>
      </c>
      <c r="H225" s="19">
        <f>G23</f>
        <v>20</v>
      </c>
      <c r="I225" s="25">
        <f t="shared" si="19"/>
        <v>0</v>
      </c>
      <c r="J225" s="46">
        <f t="shared" si="20"/>
        <v>0</v>
      </c>
    </row>
    <row r="226" spans="1:10" ht="21" customHeight="1">
      <c r="A226" s="320"/>
      <c r="B226" s="321"/>
      <c r="C226" s="19" t="s">
        <v>25</v>
      </c>
      <c r="D226" s="19">
        <v>0</v>
      </c>
      <c r="E226" s="19">
        <v>0</v>
      </c>
      <c r="F226" s="19"/>
      <c r="G226" s="17">
        <f t="shared" si="18"/>
        <v>0</v>
      </c>
      <c r="H226" s="19">
        <f>G24</f>
        <v>19</v>
      </c>
      <c r="I226" s="25">
        <f t="shared" si="19"/>
        <v>0</v>
      </c>
      <c r="J226" s="46">
        <f t="shared" si="20"/>
        <v>0</v>
      </c>
    </row>
    <row r="227" spans="1:10" ht="21" customHeight="1">
      <c r="A227" s="320"/>
      <c r="B227" s="321"/>
      <c r="C227" s="20" t="s">
        <v>27</v>
      </c>
      <c r="D227" s="20">
        <f>SUM(D220:D226)</f>
        <v>0</v>
      </c>
      <c r="E227" s="20">
        <f>SUM(E220:E226)</f>
        <v>0</v>
      </c>
      <c r="F227" s="20"/>
      <c r="G227" s="20">
        <f t="shared" si="18"/>
        <v>0</v>
      </c>
      <c r="H227" s="20">
        <f>SUM(H223:H226)</f>
        <v>50</v>
      </c>
      <c r="I227" s="47">
        <f t="shared" si="19"/>
        <v>0</v>
      </c>
      <c r="J227" s="48">
        <f t="shared" si="20"/>
        <v>0</v>
      </c>
    </row>
    <row r="228" spans="1:10" ht="21" customHeight="1">
      <c r="A228" s="320">
        <v>2</v>
      </c>
      <c r="B228" s="322" t="s">
        <v>11</v>
      </c>
      <c r="C228" s="45" t="s">
        <v>29</v>
      </c>
      <c r="D228" s="19">
        <v>7</v>
      </c>
      <c r="E228" s="19">
        <v>3</v>
      </c>
      <c r="F228" s="19"/>
      <c r="G228" s="17">
        <f aca="true" t="shared" si="21" ref="G228:G233">SUM(D228:E228)</f>
        <v>10</v>
      </c>
      <c r="H228" s="19">
        <f>G26</f>
        <v>29</v>
      </c>
      <c r="I228" s="25">
        <f aca="true" t="shared" si="22" ref="I228:I246">SUM(D228/H228)</f>
        <v>0.2413793103448276</v>
      </c>
      <c r="J228" s="46">
        <f aca="true" t="shared" si="23" ref="J228:J246">SUM(E228/H228)</f>
        <v>0.10344827586206896</v>
      </c>
    </row>
    <row r="229" spans="1:10" ht="21" customHeight="1">
      <c r="A229" s="320"/>
      <c r="B229" s="322"/>
      <c r="C229" s="19" t="s">
        <v>141</v>
      </c>
      <c r="D229" s="19">
        <v>11</v>
      </c>
      <c r="E229" s="19">
        <v>11</v>
      </c>
      <c r="F229" s="19"/>
      <c r="G229" s="17">
        <f t="shared" si="21"/>
        <v>22</v>
      </c>
      <c r="H229" s="19">
        <f>G27</f>
        <v>30</v>
      </c>
      <c r="I229" s="25">
        <v>0</v>
      </c>
      <c r="J229" s="46">
        <v>0</v>
      </c>
    </row>
    <row r="230" spans="1:10" ht="21" customHeight="1">
      <c r="A230" s="320"/>
      <c r="B230" s="322"/>
      <c r="C230" s="19" t="s">
        <v>140</v>
      </c>
      <c r="D230" s="19">
        <v>12</v>
      </c>
      <c r="E230" s="19">
        <v>23</v>
      </c>
      <c r="F230" s="19"/>
      <c r="G230" s="17">
        <f t="shared" si="21"/>
        <v>35</v>
      </c>
      <c r="H230" s="19">
        <f>G28</f>
        <v>41</v>
      </c>
      <c r="I230" s="25">
        <f t="shared" si="22"/>
        <v>0.2926829268292683</v>
      </c>
      <c r="J230" s="46">
        <f t="shared" si="23"/>
        <v>0.5609756097560976</v>
      </c>
    </row>
    <row r="231" spans="1:10" ht="21" customHeight="1">
      <c r="A231" s="320"/>
      <c r="B231" s="322"/>
      <c r="C231" s="19" t="s">
        <v>161</v>
      </c>
      <c r="D231" s="19">
        <v>0</v>
      </c>
      <c r="E231" s="19">
        <v>0</v>
      </c>
      <c r="F231" s="19"/>
      <c r="G231" s="17">
        <f t="shared" si="21"/>
        <v>0</v>
      </c>
      <c r="H231" s="19">
        <f>G30</f>
        <v>1</v>
      </c>
      <c r="I231" s="25">
        <v>0</v>
      </c>
      <c r="J231" s="46">
        <v>0</v>
      </c>
    </row>
    <row r="232" spans="1:10" ht="21" customHeight="1">
      <c r="A232" s="320"/>
      <c r="B232" s="322"/>
      <c r="C232" s="19" t="s">
        <v>157</v>
      </c>
      <c r="D232" s="19">
        <v>13</v>
      </c>
      <c r="E232" s="19">
        <v>7</v>
      </c>
      <c r="F232" s="19"/>
      <c r="G232" s="17">
        <f t="shared" si="21"/>
        <v>20</v>
      </c>
      <c r="H232" s="19">
        <f>G31</f>
        <v>34</v>
      </c>
      <c r="I232" s="25">
        <f t="shared" si="22"/>
        <v>0.38235294117647056</v>
      </c>
      <c r="J232" s="46">
        <f t="shared" si="23"/>
        <v>0.20588235294117646</v>
      </c>
    </row>
    <row r="233" spans="1:10" ht="21" customHeight="1">
      <c r="A233" s="320"/>
      <c r="B233" s="322"/>
      <c r="C233" s="19" t="s">
        <v>276</v>
      </c>
      <c r="D233" s="19">
        <v>5</v>
      </c>
      <c r="E233" s="19">
        <v>7</v>
      </c>
      <c r="F233" s="19"/>
      <c r="G233" s="17">
        <f t="shared" si="21"/>
        <v>12</v>
      </c>
      <c r="H233" s="19">
        <f>G29</f>
        <v>29</v>
      </c>
      <c r="I233" s="25">
        <f t="shared" si="22"/>
        <v>0.1724137931034483</v>
      </c>
      <c r="J233" s="46">
        <f t="shared" si="23"/>
        <v>0.2413793103448276</v>
      </c>
    </row>
    <row r="234" spans="1:10" ht="21" customHeight="1">
      <c r="A234" s="320"/>
      <c r="B234" s="322"/>
      <c r="C234" s="20" t="s">
        <v>27</v>
      </c>
      <c r="D234" s="20">
        <f>SUM(D228:D233)</f>
        <v>48</v>
      </c>
      <c r="E234" s="20">
        <f>SUM(E228:E233)</f>
        <v>51</v>
      </c>
      <c r="F234" s="20"/>
      <c r="G234" s="20">
        <f>SUM(G228:G233)</f>
        <v>99</v>
      </c>
      <c r="H234" s="20">
        <f>SUM(H228:H233)</f>
        <v>164</v>
      </c>
      <c r="I234" s="47">
        <f t="shared" si="22"/>
        <v>0.2926829268292683</v>
      </c>
      <c r="J234" s="48">
        <f t="shared" si="23"/>
        <v>0.31097560975609756</v>
      </c>
    </row>
    <row r="235" spans="1:10" ht="21" customHeight="1">
      <c r="A235" s="320">
        <v>3</v>
      </c>
      <c r="B235" s="322" t="s">
        <v>12</v>
      </c>
      <c r="C235" s="19" t="s">
        <v>35</v>
      </c>
      <c r="D235" s="19">
        <v>1</v>
      </c>
      <c r="E235" s="19">
        <v>4</v>
      </c>
      <c r="F235" s="19"/>
      <c r="G235" s="17">
        <f>SUM(D235:E235)</f>
        <v>5</v>
      </c>
      <c r="H235" s="19">
        <f>G33</f>
        <v>16</v>
      </c>
      <c r="I235" s="25">
        <f t="shared" si="22"/>
        <v>0.0625</v>
      </c>
      <c r="J235" s="46">
        <f t="shared" si="23"/>
        <v>0.25</v>
      </c>
    </row>
    <row r="236" spans="1:10" ht="21" customHeight="1">
      <c r="A236" s="320"/>
      <c r="B236" s="322"/>
      <c r="C236" s="19" t="s">
        <v>32</v>
      </c>
      <c r="D236" s="19">
        <v>11</v>
      </c>
      <c r="E236" s="19">
        <v>5</v>
      </c>
      <c r="F236" s="19"/>
      <c r="G236" s="17">
        <f>SUM(D236:E236)</f>
        <v>16</v>
      </c>
      <c r="H236" s="19">
        <f>G34</f>
        <v>36</v>
      </c>
      <c r="I236" s="25">
        <f t="shared" si="22"/>
        <v>0.3055555555555556</v>
      </c>
      <c r="J236" s="46">
        <f t="shared" si="23"/>
        <v>0.1388888888888889</v>
      </c>
    </row>
    <row r="237" spans="1:10" ht="21" customHeight="1">
      <c r="A237" s="320"/>
      <c r="B237" s="322"/>
      <c r="C237" s="19" t="s">
        <v>37</v>
      </c>
      <c r="D237" s="19">
        <v>14</v>
      </c>
      <c r="E237" s="19">
        <v>8</v>
      </c>
      <c r="F237" s="19"/>
      <c r="G237" s="17">
        <f>SUM(D237:E237)</f>
        <v>22</v>
      </c>
      <c r="H237" s="19">
        <f>G35</f>
        <v>36</v>
      </c>
      <c r="I237" s="25">
        <f t="shared" si="22"/>
        <v>0.3888888888888889</v>
      </c>
      <c r="J237" s="46">
        <f t="shared" si="23"/>
        <v>0.2222222222222222</v>
      </c>
    </row>
    <row r="238" spans="1:10" ht="21" customHeight="1">
      <c r="A238" s="320"/>
      <c r="B238" s="322"/>
      <c r="C238" s="19" t="s">
        <v>38</v>
      </c>
      <c r="D238" s="19">
        <v>0</v>
      </c>
      <c r="E238" s="19">
        <v>0</v>
      </c>
      <c r="F238" s="19"/>
      <c r="G238" s="17">
        <f>SUM(D238:E238)</f>
        <v>0</v>
      </c>
      <c r="H238" s="19">
        <f>G36</f>
        <v>4</v>
      </c>
      <c r="I238" s="25">
        <f t="shared" si="22"/>
        <v>0</v>
      </c>
      <c r="J238" s="46">
        <f t="shared" si="23"/>
        <v>0</v>
      </c>
    </row>
    <row r="239" spans="1:10" ht="21" customHeight="1">
      <c r="A239" s="320"/>
      <c r="B239" s="322"/>
      <c r="C239" s="20" t="s">
        <v>27</v>
      </c>
      <c r="D239" s="20">
        <f>SUM(D235:D238)</f>
        <v>26</v>
      </c>
      <c r="E239" s="20">
        <f>SUM(E235:E238)</f>
        <v>17</v>
      </c>
      <c r="F239" s="20"/>
      <c r="G239" s="20">
        <f>SUM(G235:G238)</f>
        <v>43</v>
      </c>
      <c r="H239" s="20">
        <f>SUM(H235:H238)</f>
        <v>92</v>
      </c>
      <c r="I239" s="47">
        <f t="shared" si="22"/>
        <v>0.2826086956521739</v>
      </c>
      <c r="J239" s="48">
        <f t="shared" si="23"/>
        <v>0.18478260869565216</v>
      </c>
    </row>
    <row r="240" spans="1:10" ht="23.25" customHeight="1">
      <c r="A240" s="320">
        <v>4</v>
      </c>
      <c r="B240" s="322" t="s">
        <v>162</v>
      </c>
      <c r="C240" s="19" t="s">
        <v>30</v>
      </c>
      <c r="D240" s="19">
        <v>0</v>
      </c>
      <c r="E240" s="19">
        <v>0</v>
      </c>
      <c r="F240" s="19"/>
      <c r="G240" s="17">
        <v>0</v>
      </c>
      <c r="H240" s="19">
        <f>G39</f>
        <v>1</v>
      </c>
      <c r="I240" s="25">
        <v>0</v>
      </c>
      <c r="J240" s="46">
        <v>0</v>
      </c>
    </row>
    <row r="241" spans="1:10" ht="21" customHeight="1">
      <c r="A241" s="320"/>
      <c r="B241" s="322"/>
      <c r="C241" s="20" t="s">
        <v>27</v>
      </c>
      <c r="D241" s="20">
        <f>SUM(D240:D240)</f>
        <v>0</v>
      </c>
      <c r="E241" s="20">
        <f>SUM(E240:E240)</f>
        <v>0</v>
      </c>
      <c r="F241" s="20"/>
      <c r="G241" s="20">
        <f>SUM(G240:G240)</f>
        <v>0</v>
      </c>
      <c r="H241" s="20">
        <f>SUM(H240:H240)</f>
        <v>1</v>
      </c>
      <c r="I241" s="47">
        <v>0</v>
      </c>
      <c r="J241" s="48">
        <v>0</v>
      </c>
    </row>
    <row r="242" spans="1:10" ht="30.75" customHeight="1">
      <c r="A242" s="320">
        <v>5</v>
      </c>
      <c r="B242" s="322" t="s">
        <v>15</v>
      </c>
      <c r="C242" s="19" t="s">
        <v>43</v>
      </c>
      <c r="D242" s="19">
        <v>0</v>
      </c>
      <c r="E242" s="19">
        <v>0</v>
      </c>
      <c r="F242" s="19"/>
      <c r="G242" s="17">
        <f>SUM(D242:E242)</f>
        <v>0</v>
      </c>
      <c r="H242" s="19">
        <f>G42</f>
        <v>1</v>
      </c>
      <c r="I242" s="25">
        <v>0</v>
      </c>
      <c r="J242" s="46">
        <v>0</v>
      </c>
    </row>
    <row r="243" spans="1:10" ht="21" customHeight="1">
      <c r="A243" s="320"/>
      <c r="B243" s="322"/>
      <c r="C243" s="20" t="s">
        <v>27</v>
      </c>
      <c r="D243" s="20">
        <f>SUM(D242:D242)</f>
        <v>0</v>
      </c>
      <c r="E243" s="20">
        <f>SUM(E242:E242)</f>
        <v>0</v>
      </c>
      <c r="F243" s="20"/>
      <c r="G243" s="20">
        <f>SUM(G242:G242)</f>
        <v>0</v>
      </c>
      <c r="H243" s="20">
        <f>SUM(H242)</f>
        <v>1</v>
      </c>
      <c r="I243" s="47">
        <v>0</v>
      </c>
      <c r="J243" s="48">
        <v>0</v>
      </c>
    </row>
    <row r="244" spans="1:10" ht="32.25" customHeight="1">
      <c r="A244" s="323">
        <v>6</v>
      </c>
      <c r="B244" s="324" t="s">
        <v>150</v>
      </c>
      <c r="C244" s="325" t="s">
        <v>160</v>
      </c>
      <c r="D244" s="325">
        <v>1</v>
      </c>
      <c r="E244" s="325">
        <v>0</v>
      </c>
      <c r="F244" s="325"/>
      <c r="G244" s="17">
        <f>D244+E244</f>
        <v>1</v>
      </c>
      <c r="H244" s="325">
        <f>G44</f>
        <v>3</v>
      </c>
      <c r="I244" s="25">
        <f t="shared" si="22"/>
        <v>0.3333333333333333</v>
      </c>
      <c r="J244" s="46">
        <f t="shared" si="23"/>
        <v>0</v>
      </c>
    </row>
    <row r="245" spans="1:10" ht="21" customHeight="1">
      <c r="A245" s="326"/>
      <c r="B245" s="327"/>
      <c r="C245" s="20" t="s">
        <v>27</v>
      </c>
      <c r="D245" s="20">
        <f>SUM(D244:D244)</f>
        <v>1</v>
      </c>
      <c r="E245" s="20">
        <f>SUM(E244:E244)</f>
        <v>0</v>
      </c>
      <c r="F245" s="20"/>
      <c r="G245" s="20">
        <f>SUM(G244:G244)</f>
        <v>1</v>
      </c>
      <c r="H245" s="20">
        <f>SUM(H244)</f>
        <v>3</v>
      </c>
      <c r="I245" s="47">
        <f t="shared" si="22"/>
        <v>0.3333333333333333</v>
      </c>
      <c r="J245" s="48">
        <f t="shared" si="23"/>
        <v>0</v>
      </c>
    </row>
    <row r="246" spans="1:10" ht="26.25" customHeight="1" thickBot="1">
      <c r="A246" s="244" t="s">
        <v>96</v>
      </c>
      <c r="B246" s="245"/>
      <c r="C246" s="245"/>
      <c r="D246" s="246">
        <f>SUM(D245,D243,D241,D239,D234,D227)</f>
        <v>75</v>
      </c>
      <c r="E246" s="246">
        <f>SUM(E227+E234+E239+E241+E243)</f>
        <v>68</v>
      </c>
      <c r="F246" s="246"/>
      <c r="G246" s="246">
        <f>SUM(G227,G234,G239,G241,G243,G245)</f>
        <v>143</v>
      </c>
      <c r="H246" s="246">
        <f>SUM(H227,H234,H239,H241,H243,H245)</f>
        <v>311</v>
      </c>
      <c r="I246" s="242">
        <f t="shared" si="22"/>
        <v>0.24115755627009647</v>
      </c>
      <c r="J246" s="243">
        <f t="shared" si="23"/>
        <v>0.21864951768488747</v>
      </c>
    </row>
    <row r="247" spans="1:10" ht="18.75" customHeight="1" thickTop="1">
      <c r="A247" s="49"/>
      <c r="B247" s="49"/>
      <c r="C247" s="49"/>
      <c r="D247" s="49"/>
      <c r="E247" s="49"/>
      <c r="F247" s="49"/>
      <c r="G247" s="49"/>
      <c r="H247" s="49"/>
      <c r="I247" s="55"/>
      <c r="J247" s="56"/>
    </row>
    <row r="248" spans="1:10" ht="32.25" customHeight="1">
      <c r="A248" s="144" t="s">
        <v>97</v>
      </c>
      <c r="B248" s="144"/>
      <c r="C248" s="144"/>
      <c r="D248" s="144"/>
      <c r="E248" s="144"/>
      <c r="F248" s="144"/>
      <c r="G248" s="144"/>
      <c r="H248" s="144"/>
      <c r="I248" s="144"/>
      <c r="J248" s="144"/>
    </row>
    <row r="249" spans="1:10" ht="21.75" customHeight="1">
      <c r="A249" s="50"/>
      <c r="B249" s="50"/>
      <c r="C249" s="50"/>
      <c r="D249" s="50"/>
      <c r="E249" s="50"/>
      <c r="F249" s="50"/>
      <c r="G249" s="50"/>
      <c r="H249" s="50"/>
      <c r="I249" s="50"/>
      <c r="J249" s="50"/>
    </row>
    <row r="250" spans="1:10" ht="30" customHeight="1">
      <c r="A250" s="247" t="s">
        <v>98</v>
      </c>
      <c r="B250" s="248" t="s">
        <v>99</v>
      </c>
      <c r="C250" s="251" t="s">
        <v>100</v>
      </c>
      <c r="D250" s="251"/>
      <c r="E250" s="251"/>
      <c r="F250" s="251"/>
      <c r="G250" s="251"/>
      <c r="H250" s="251"/>
      <c r="I250" s="251"/>
      <c r="J250" s="252" t="s">
        <v>430</v>
      </c>
    </row>
    <row r="251" spans="1:10" ht="30" customHeight="1">
      <c r="A251" s="247"/>
      <c r="B251" s="248"/>
      <c r="C251" s="253" t="s">
        <v>431</v>
      </c>
      <c r="D251" s="253" t="s">
        <v>432</v>
      </c>
      <c r="E251" s="253" t="s">
        <v>433</v>
      </c>
      <c r="F251" s="253"/>
      <c r="G251" s="254" t="s">
        <v>101</v>
      </c>
      <c r="H251" s="253" t="s">
        <v>102</v>
      </c>
      <c r="I251" s="255" t="s">
        <v>47</v>
      </c>
      <c r="J251" s="252"/>
    </row>
    <row r="252" spans="1:10" ht="37.5" customHeight="1">
      <c r="A252" s="146" t="s">
        <v>42</v>
      </c>
      <c r="B252" s="95">
        <f>G47</f>
        <v>9</v>
      </c>
      <c r="C252" s="52">
        <v>3</v>
      </c>
      <c r="D252" s="52">
        <v>1</v>
      </c>
      <c r="E252" s="52">
        <v>0</v>
      </c>
      <c r="F252" s="52">
        <f>SUM(C252:E252)</f>
        <v>4</v>
      </c>
      <c r="G252" s="52">
        <v>5</v>
      </c>
      <c r="H252" s="52">
        <v>0</v>
      </c>
      <c r="I252" s="51">
        <f aca="true" t="shared" si="24" ref="I252:I257">SUM(C252+D252+E252)</f>
        <v>4</v>
      </c>
      <c r="J252" s="147">
        <f>SUM(F252/B252)</f>
        <v>0.4444444444444444</v>
      </c>
    </row>
    <row r="253" spans="1:10" ht="34.5" customHeight="1">
      <c r="A253" s="148" t="s">
        <v>163</v>
      </c>
      <c r="B253" s="95">
        <f>G48</f>
        <v>15</v>
      </c>
      <c r="C253" s="52">
        <v>11</v>
      </c>
      <c r="D253" s="52">
        <v>2</v>
      </c>
      <c r="E253" s="52">
        <v>0</v>
      </c>
      <c r="F253" s="52">
        <f>SUM(C253:E253)</f>
        <v>13</v>
      </c>
      <c r="G253" s="52">
        <v>1</v>
      </c>
      <c r="H253" s="52">
        <v>0</v>
      </c>
      <c r="I253" s="51">
        <f t="shared" si="24"/>
        <v>13</v>
      </c>
      <c r="J253" s="147">
        <f>SUM(I253/B253)</f>
        <v>0.8666666666666667</v>
      </c>
    </row>
    <row r="254" spans="1:10" ht="45" customHeight="1">
      <c r="A254" s="148" t="s">
        <v>164</v>
      </c>
      <c r="B254" s="95">
        <f>G49</f>
        <v>18</v>
      </c>
      <c r="C254" s="52">
        <v>17</v>
      </c>
      <c r="D254" s="52">
        <v>1</v>
      </c>
      <c r="E254" s="52">
        <v>0</v>
      </c>
      <c r="F254" s="52">
        <f>SUM(C254:E254)</f>
        <v>18</v>
      </c>
      <c r="G254" s="52">
        <v>0</v>
      </c>
      <c r="H254" s="52">
        <v>0</v>
      </c>
      <c r="I254" s="51">
        <f t="shared" si="24"/>
        <v>18</v>
      </c>
      <c r="J254" s="147">
        <f>SUM(I254/B254)</f>
        <v>1</v>
      </c>
    </row>
    <row r="255" spans="1:10" ht="32.25" customHeight="1">
      <c r="A255" s="148" t="s">
        <v>165</v>
      </c>
      <c r="B255" s="95">
        <f>G50</f>
        <v>14</v>
      </c>
      <c r="C255" s="52">
        <v>8</v>
      </c>
      <c r="D255" s="52">
        <v>2</v>
      </c>
      <c r="E255" s="52">
        <v>0</v>
      </c>
      <c r="F255" s="52">
        <f>SUM(C255:E255)</f>
        <v>10</v>
      </c>
      <c r="G255" s="52">
        <v>3</v>
      </c>
      <c r="H255" s="52">
        <v>0</v>
      </c>
      <c r="I255" s="51">
        <f t="shared" si="24"/>
        <v>10</v>
      </c>
      <c r="J255" s="147">
        <f>SUM(I255/B255)</f>
        <v>0.7142857142857143</v>
      </c>
    </row>
    <row r="256" spans="1:10" ht="33" customHeight="1">
      <c r="A256" s="149" t="s">
        <v>166</v>
      </c>
      <c r="B256" s="33">
        <f>G51</f>
        <v>15</v>
      </c>
      <c r="C256" s="23">
        <v>13</v>
      </c>
      <c r="D256" s="23">
        <v>0</v>
      </c>
      <c r="E256" s="23">
        <v>0</v>
      </c>
      <c r="F256" s="23">
        <f>SUM(C256:E256)</f>
        <v>13</v>
      </c>
      <c r="G256" s="23">
        <v>0</v>
      </c>
      <c r="H256" s="23">
        <v>0</v>
      </c>
      <c r="I256" s="51">
        <f t="shared" si="24"/>
        <v>13</v>
      </c>
      <c r="J256" s="147">
        <f>SUM(I256/B256)</f>
        <v>0.8666666666666667</v>
      </c>
    </row>
    <row r="257" spans="1:10" ht="36" customHeight="1">
      <c r="A257" s="239" t="s">
        <v>434</v>
      </c>
      <c r="B257" s="240">
        <f>SUM(B252:B256)</f>
        <v>71</v>
      </c>
      <c r="C257" s="239">
        <f>SUM(C252:C256)</f>
        <v>52</v>
      </c>
      <c r="D257" s="239">
        <f>SUM(D252:D256)</f>
        <v>6</v>
      </c>
      <c r="E257" s="239">
        <f>SUM(E252:E256)</f>
        <v>0</v>
      </c>
      <c r="F257" s="239">
        <f>SUM(F252:F256)</f>
        <v>58</v>
      </c>
      <c r="G257" s="239">
        <f>SUM(G252:G256)</f>
        <v>9</v>
      </c>
      <c r="H257" s="239">
        <f>SUM(H252:H256)</f>
        <v>0</v>
      </c>
      <c r="I257" s="239">
        <f t="shared" si="24"/>
        <v>58</v>
      </c>
      <c r="J257" s="241">
        <f>SUM(I257/B257)</f>
        <v>0.8169014084507042</v>
      </c>
    </row>
    <row r="258" spans="1:10" ht="30.75" customHeight="1">
      <c r="A258" s="53"/>
      <c r="B258" s="53"/>
      <c r="C258" s="53"/>
      <c r="D258" s="53"/>
      <c r="E258" s="53"/>
      <c r="F258" s="54"/>
      <c r="G258" s="53"/>
      <c r="H258" s="53"/>
      <c r="I258" s="54"/>
      <c r="J258" s="57"/>
    </row>
    <row r="259" spans="1:10" ht="29.25" customHeight="1" hidden="1">
      <c r="A259" s="53"/>
      <c r="B259" s="53"/>
      <c r="C259" s="53"/>
      <c r="D259" s="53"/>
      <c r="E259" s="53"/>
      <c r="F259" s="54"/>
      <c r="G259" s="53"/>
      <c r="H259" s="53"/>
      <c r="I259" s="54"/>
      <c r="J259" s="57"/>
    </row>
    <row r="260" spans="1:10" ht="27" customHeight="1" hidden="1">
      <c r="A260" s="53"/>
      <c r="B260" s="53"/>
      <c r="C260" s="53"/>
      <c r="D260" s="53"/>
      <c r="E260" s="53"/>
      <c r="F260" s="54"/>
      <c r="G260" s="53"/>
      <c r="H260" s="53"/>
      <c r="I260" s="54"/>
      <c r="J260" s="57"/>
    </row>
    <row r="261" spans="1:10" ht="5.25" customHeight="1" hidden="1">
      <c r="A261" s="53"/>
      <c r="B261" s="53"/>
      <c r="C261" s="53"/>
      <c r="D261" s="53"/>
      <c r="E261" s="53"/>
      <c r="F261" s="54"/>
      <c r="G261" s="53"/>
      <c r="H261" s="53"/>
      <c r="I261" s="54"/>
      <c r="J261" s="57"/>
    </row>
    <row r="262" spans="1:10" ht="27.75" customHeight="1" hidden="1">
      <c r="A262" s="53"/>
      <c r="B262" s="53"/>
      <c r="C262" s="53"/>
      <c r="D262" s="53"/>
      <c r="E262" s="53"/>
      <c r="F262" s="54"/>
      <c r="G262" s="53"/>
      <c r="H262" s="53"/>
      <c r="I262" s="54"/>
      <c r="J262" s="57"/>
    </row>
    <row r="263" spans="1:10" ht="4.5" customHeight="1" hidden="1">
      <c r="A263" s="53"/>
      <c r="B263" s="53"/>
      <c r="C263" s="53"/>
      <c r="D263" s="53"/>
      <c r="E263" s="53"/>
      <c r="F263" s="54"/>
      <c r="G263" s="53"/>
      <c r="H263" s="53"/>
      <c r="I263" s="54"/>
      <c r="J263" s="57"/>
    </row>
    <row r="264" ht="27.75" customHeight="1" hidden="1"/>
    <row r="265" spans="1:10" ht="27.75" customHeight="1">
      <c r="A265" s="144" t="s">
        <v>227</v>
      </c>
      <c r="B265" s="144"/>
      <c r="C265" s="144"/>
      <c r="D265" s="144"/>
      <c r="E265" s="144"/>
      <c r="F265" s="144"/>
      <c r="G265" s="144"/>
      <c r="H265" s="144"/>
      <c r="I265" s="144"/>
      <c r="J265" s="144"/>
    </row>
    <row r="266" ht="27.75" customHeight="1" thickBot="1"/>
    <row r="267" spans="1:10" ht="27.75" customHeight="1" thickTop="1">
      <c r="A267" s="258" t="s">
        <v>50</v>
      </c>
      <c r="B267" s="259" t="s">
        <v>51</v>
      </c>
      <c r="C267" s="259"/>
      <c r="D267" s="260" t="s">
        <v>103</v>
      </c>
      <c r="E267" s="260"/>
      <c r="F267" s="261"/>
      <c r="G267" s="262" t="s">
        <v>104</v>
      </c>
      <c r="H267" s="263"/>
      <c r="I267" s="264" t="s">
        <v>105</v>
      </c>
      <c r="J267" s="265"/>
    </row>
    <row r="268" spans="1:10" ht="27.75" customHeight="1">
      <c r="A268" s="36">
        <v>1</v>
      </c>
      <c r="B268" s="128" t="s">
        <v>10</v>
      </c>
      <c r="C268" s="128"/>
      <c r="D268" s="166">
        <f>D209</f>
        <v>0</v>
      </c>
      <c r="E268" s="166"/>
      <c r="F268" s="23"/>
      <c r="G268" s="141">
        <v>0</v>
      </c>
      <c r="H268" s="142"/>
      <c r="I268" s="162">
        <v>0</v>
      </c>
      <c r="J268" s="163"/>
    </row>
    <row r="269" spans="1:10" ht="27.75" customHeight="1">
      <c r="A269" s="36">
        <v>2</v>
      </c>
      <c r="B269" s="128" t="s">
        <v>11</v>
      </c>
      <c r="C269" s="128"/>
      <c r="D269" s="166">
        <f>D210</f>
        <v>48</v>
      </c>
      <c r="E269" s="166"/>
      <c r="F269" s="23"/>
      <c r="G269" s="141">
        <v>14</v>
      </c>
      <c r="H269" s="142"/>
      <c r="I269" s="162">
        <f>SUM(G269/D269)</f>
        <v>0.2916666666666667</v>
      </c>
      <c r="J269" s="163"/>
    </row>
    <row r="270" spans="1:10" ht="27.75" customHeight="1">
      <c r="A270" s="36">
        <v>3</v>
      </c>
      <c r="B270" s="128" t="s">
        <v>12</v>
      </c>
      <c r="C270" s="128"/>
      <c r="D270" s="166">
        <f>D211</f>
        <v>26</v>
      </c>
      <c r="E270" s="166"/>
      <c r="F270" s="23"/>
      <c r="G270" s="141">
        <v>17</v>
      </c>
      <c r="H270" s="142"/>
      <c r="I270" s="162">
        <f aca="true" t="shared" si="25" ref="I270:I275">SUM(G270/D270)</f>
        <v>0.6538461538461539</v>
      </c>
      <c r="J270" s="163"/>
    </row>
    <row r="271" spans="1:10" ht="27.75" customHeight="1">
      <c r="A271" s="36">
        <v>4</v>
      </c>
      <c r="B271" s="128" t="s">
        <v>14</v>
      </c>
      <c r="C271" s="128"/>
      <c r="D271" s="166">
        <f>D212</f>
        <v>0</v>
      </c>
      <c r="E271" s="166"/>
      <c r="F271" s="23"/>
      <c r="G271" s="141">
        <v>0</v>
      </c>
      <c r="H271" s="142"/>
      <c r="I271" s="162">
        <v>0</v>
      </c>
      <c r="J271" s="163"/>
    </row>
    <row r="272" spans="1:10" ht="27.75" customHeight="1">
      <c r="A272" s="36">
        <v>5</v>
      </c>
      <c r="B272" s="128" t="s">
        <v>15</v>
      </c>
      <c r="C272" s="128"/>
      <c r="D272" s="166">
        <f>D213</f>
        <v>0</v>
      </c>
      <c r="E272" s="166"/>
      <c r="F272" s="23"/>
      <c r="G272" s="141">
        <v>0</v>
      </c>
      <c r="H272" s="142"/>
      <c r="I272" s="162">
        <v>0</v>
      </c>
      <c r="J272" s="163"/>
    </row>
    <row r="273" spans="1:10" ht="27.75" customHeight="1">
      <c r="A273" s="36">
        <v>6</v>
      </c>
      <c r="B273" s="128" t="s">
        <v>17</v>
      </c>
      <c r="C273" s="128"/>
      <c r="D273" s="166">
        <v>0</v>
      </c>
      <c r="E273" s="166"/>
      <c r="F273" s="23"/>
      <c r="G273" s="141">
        <v>0</v>
      </c>
      <c r="H273" s="142"/>
      <c r="I273" s="162">
        <v>0</v>
      </c>
      <c r="J273" s="163"/>
    </row>
    <row r="274" spans="1:10" ht="21" customHeight="1">
      <c r="A274" s="36">
        <v>7</v>
      </c>
      <c r="B274" s="128" t="s">
        <v>56</v>
      </c>
      <c r="C274" s="128"/>
      <c r="D274" s="166">
        <f>D245</f>
        <v>1</v>
      </c>
      <c r="E274" s="166"/>
      <c r="F274" s="23"/>
      <c r="G274" s="141">
        <v>1</v>
      </c>
      <c r="H274" s="142"/>
      <c r="I274" s="162">
        <f t="shared" si="25"/>
        <v>1</v>
      </c>
      <c r="J274" s="163"/>
    </row>
    <row r="275" spans="1:10" ht="21" customHeight="1" thickBot="1">
      <c r="A275" s="37"/>
      <c r="B275" s="229" t="s">
        <v>13</v>
      </c>
      <c r="C275" s="229"/>
      <c r="D275" s="229">
        <f>SUM(D268:D274)</f>
        <v>75</v>
      </c>
      <c r="E275" s="229"/>
      <c r="F275" s="232"/>
      <c r="G275" s="233">
        <f>SUM(G268:G274)</f>
        <v>32</v>
      </c>
      <c r="H275" s="234"/>
      <c r="I275" s="237">
        <f t="shared" si="25"/>
        <v>0.4266666666666667</v>
      </c>
      <c r="J275" s="238"/>
    </row>
    <row r="276" spans="1:10" ht="21" customHeight="1" thickTop="1">
      <c r="A276" s="38"/>
      <c r="B276" s="39"/>
      <c r="C276" s="39"/>
      <c r="D276" s="38"/>
      <c r="E276" s="38"/>
      <c r="F276" s="38"/>
      <c r="G276" s="38"/>
      <c r="H276" s="39"/>
      <c r="I276" s="39"/>
      <c r="J276" s="38"/>
    </row>
    <row r="277" spans="1:10" ht="27.75" customHeight="1">
      <c r="A277" s="143" t="s">
        <v>228</v>
      </c>
      <c r="B277" s="143"/>
      <c r="C277" s="143"/>
      <c r="D277" s="143"/>
      <c r="E277" s="143"/>
      <c r="F277" s="143"/>
      <c r="G277" s="143"/>
      <c r="H277" s="143"/>
      <c r="I277" s="143"/>
      <c r="J277" s="143"/>
    </row>
    <row r="278" spans="1:10" ht="27.75" customHeight="1">
      <c r="A278" s="144" t="s">
        <v>106</v>
      </c>
      <c r="B278" s="144"/>
      <c r="C278" s="144"/>
      <c r="D278" s="144"/>
      <c r="E278" s="144"/>
      <c r="F278" s="144"/>
      <c r="G278" s="144"/>
      <c r="H278" s="144"/>
      <c r="I278" s="144"/>
      <c r="J278" s="144"/>
    </row>
    <row r="279" spans="1:10" ht="27.75" customHeight="1">
      <c r="A279" s="173" t="s">
        <v>167</v>
      </c>
      <c r="B279" s="173"/>
      <c r="C279" s="173"/>
      <c r="D279" s="173"/>
      <c r="E279" s="173"/>
      <c r="F279" s="173"/>
      <c r="G279" s="173"/>
      <c r="H279" s="173"/>
      <c r="I279" s="173"/>
      <c r="J279" s="173"/>
    </row>
    <row r="280" ht="27.75" customHeight="1" thickBot="1"/>
    <row r="281" spans="1:10" ht="27.75" customHeight="1" thickTop="1">
      <c r="A281" s="258" t="s">
        <v>50</v>
      </c>
      <c r="B281" s="259" t="s">
        <v>51</v>
      </c>
      <c r="C281" s="259"/>
      <c r="D281" s="260" t="s">
        <v>52</v>
      </c>
      <c r="E281" s="260"/>
      <c r="F281" s="261"/>
      <c r="G281" s="266" t="s">
        <v>53</v>
      </c>
      <c r="H281" s="267"/>
      <c r="I281" s="266" t="s">
        <v>107</v>
      </c>
      <c r="J281" s="268"/>
    </row>
    <row r="282" spans="1:10" ht="27.75" customHeight="1">
      <c r="A282" s="36">
        <v>1</v>
      </c>
      <c r="B282" s="128" t="s">
        <v>10</v>
      </c>
      <c r="C282" s="128"/>
      <c r="D282" s="166">
        <f>G7</f>
        <v>50</v>
      </c>
      <c r="E282" s="166"/>
      <c r="F282" s="23"/>
      <c r="G282" s="170">
        <v>33</v>
      </c>
      <c r="H282" s="171"/>
      <c r="I282" s="174">
        <f>SUM(D282-G282)</f>
        <v>17</v>
      </c>
      <c r="J282" s="175"/>
    </row>
    <row r="283" spans="1:10" ht="27.75" customHeight="1">
      <c r="A283" s="36">
        <v>2</v>
      </c>
      <c r="B283" s="128" t="s">
        <v>11</v>
      </c>
      <c r="C283" s="128"/>
      <c r="D283" s="166">
        <f>G8</f>
        <v>164</v>
      </c>
      <c r="E283" s="166"/>
      <c r="F283" s="23"/>
      <c r="G283" s="170">
        <v>92</v>
      </c>
      <c r="H283" s="171"/>
      <c r="I283" s="174">
        <f aca="true" t="shared" si="26" ref="I283:I288">SUM(D283-G283)</f>
        <v>72</v>
      </c>
      <c r="J283" s="175"/>
    </row>
    <row r="284" spans="1:10" ht="27.75" customHeight="1">
      <c r="A284" s="36">
        <v>3</v>
      </c>
      <c r="B284" s="128" t="s">
        <v>12</v>
      </c>
      <c r="C284" s="128"/>
      <c r="D284" s="166">
        <f>G9</f>
        <v>92</v>
      </c>
      <c r="E284" s="166"/>
      <c r="F284" s="23"/>
      <c r="G284" s="170">
        <v>45</v>
      </c>
      <c r="H284" s="171"/>
      <c r="I284" s="174">
        <f t="shared" si="26"/>
        <v>47</v>
      </c>
      <c r="J284" s="175"/>
    </row>
    <row r="285" spans="1:10" ht="27.75" customHeight="1">
      <c r="A285" s="36">
        <v>4</v>
      </c>
      <c r="B285" s="128" t="s">
        <v>14</v>
      </c>
      <c r="C285" s="128"/>
      <c r="D285" s="166">
        <f>G12</f>
        <v>1</v>
      </c>
      <c r="E285" s="166"/>
      <c r="F285" s="23"/>
      <c r="G285" s="170">
        <v>0</v>
      </c>
      <c r="H285" s="171"/>
      <c r="I285" s="174">
        <f t="shared" si="26"/>
        <v>1</v>
      </c>
      <c r="J285" s="175"/>
    </row>
    <row r="286" spans="1:10" ht="27.75" customHeight="1">
      <c r="A286" s="36">
        <v>5</v>
      </c>
      <c r="B286" s="128" t="s">
        <v>15</v>
      </c>
      <c r="C286" s="128"/>
      <c r="D286" s="166">
        <f>G13</f>
        <v>1</v>
      </c>
      <c r="E286" s="166"/>
      <c r="F286" s="23"/>
      <c r="G286" s="170">
        <v>0</v>
      </c>
      <c r="H286" s="171"/>
      <c r="I286" s="174">
        <f t="shared" si="26"/>
        <v>1</v>
      </c>
      <c r="J286" s="175"/>
    </row>
    <row r="287" spans="1:10" ht="27.75" customHeight="1">
      <c r="A287" s="36">
        <v>6</v>
      </c>
      <c r="B287" s="128" t="s">
        <v>56</v>
      </c>
      <c r="C287" s="128"/>
      <c r="D287" s="166">
        <f>G14</f>
        <v>3</v>
      </c>
      <c r="E287" s="166"/>
      <c r="F287" s="23"/>
      <c r="G287" s="170">
        <v>1</v>
      </c>
      <c r="H287" s="171"/>
      <c r="I287" s="174">
        <f t="shared" si="26"/>
        <v>2</v>
      </c>
      <c r="J287" s="175"/>
    </row>
    <row r="288" spans="1:10" ht="27.75" customHeight="1" thickBot="1">
      <c r="A288" s="37"/>
      <c r="B288" s="229" t="s">
        <v>13</v>
      </c>
      <c r="C288" s="229"/>
      <c r="D288" s="229">
        <f>SUM(D282:D287)</f>
        <v>311</v>
      </c>
      <c r="E288" s="229"/>
      <c r="F288" s="232"/>
      <c r="G288" s="233">
        <f>SUM(G282:G287)</f>
        <v>171</v>
      </c>
      <c r="H288" s="234"/>
      <c r="I288" s="235">
        <f t="shared" si="26"/>
        <v>140</v>
      </c>
      <c r="J288" s="236"/>
    </row>
    <row r="289" spans="2:10" ht="27.75" customHeight="1" thickTop="1">
      <c r="B289" s="39"/>
      <c r="C289" s="39"/>
      <c r="D289" s="4"/>
      <c r="E289" s="4"/>
      <c r="F289" s="4"/>
      <c r="G289" s="4"/>
      <c r="J289" s="4"/>
    </row>
    <row r="290" spans="1:10" ht="27.75" customHeight="1">
      <c r="A290" s="144" t="s">
        <v>229</v>
      </c>
      <c r="B290" s="144"/>
      <c r="C290" s="144"/>
      <c r="D290" s="144"/>
      <c r="E290" s="144"/>
      <c r="F290" s="144"/>
      <c r="G290" s="144"/>
      <c r="H290" s="144"/>
      <c r="I290" s="144"/>
      <c r="J290" s="144"/>
    </row>
    <row r="291" spans="1:10" ht="27.75" customHeight="1">
      <c r="A291" s="188" t="s">
        <v>168</v>
      </c>
      <c r="B291" s="188"/>
      <c r="C291" s="188"/>
      <c r="D291" s="188"/>
      <c r="E291" s="188"/>
      <c r="F291" s="188"/>
      <c r="G291" s="188"/>
      <c r="H291" s="188"/>
      <c r="I291" s="188"/>
      <c r="J291" s="188"/>
    </row>
    <row r="292" s="4" customFormat="1" ht="27.75" customHeight="1" thickBot="1">
      <c r="J292" s="8"/>
    </row>
    <row r="293" spans="1:17" ht="37.5" customHeight="1" thickTop="1">
      <c r="A293" s="271" t="s">
        <v>50</v>
      </c>
      <c r="B293" s="272" t="s">
        <v>51</v>
      </c>
      <c r="C293" s="272"/>
      <c r="D293" s="273" t="s">
        <v>52</v>
      </c>
      <c r="E293" s="273" t="s">
        <v>53</v>
      </c>
      <c r="F293" s="274"/>
      <c r="G293" s="270" t="s">
        <v>170</v>
      </c>
      <c r="H293" s="270"/>
      <c r="I293" s="275" t="s">
        <v>169</v>
      </c>
      <c r="J293" s="276"/>
      <c r="K293" s="38"/>
      <c r="L293" s="38"/>
      <c r="M293" s="38"/>
      <c r="N293" s="38"/>
      <c r="O293" s="38"/>
      <c r="P293" s="38"/>
      <c r="Q293" s="38"/>
    </row>
    <row r="294" spans="1:17" ht="24.75" customHeight="1">
      <c r="A294" s="31">
        <v>1</v>
      </c>
      <c r="B294" s="140" t="s">
        <v>10</v>
      </c>
      <c r="C294" s="140"/>
      <c r="D294" s="33">
        <f>G7</f>
        <v>50</v>
      </c>
      <c r="E294" s="33">
        <v>36</v>
      </c>
      <c r="F294" s="23"/>
      <c r="G294" s="118">
        <v>0</v>
      </c>
      <c r="H294" s="118"/>
      <c r="I294" s="191">
        <v>15</v>
      </c>
      <c r="J294" s="192"/>
      <c r="K294" s="38"/>
      <c r="L294" s="38"/>
      <c r="M294" s="38"/>
      <c r="N294" s="38"/>
      <c r="O294" s="38"/>
      <c r="P294" s="38"/>
      <c r="Q294" s="38"/>
    </row>
    <row r="295" spans="1:17" ht="24.75" customHeight="1">
      <c r="A295" s="31">
        <v>2</v>
      </c>
      <c r="B295" s="140" t="s">
        <v>11</v>
      </c>
      <c r="C295" s="140"/>
      <c r="D295" s="33">
        <f>G8</f>
        <v>164</v>
      </c>
      <c r="E295" s="33">
        <v>102</v>
      </c>
      <c r="F295" s="23"/>
      <c r="G295" s="118">
        <v>39</v>
      </c>
      <c r="H295" s="118"/>
      <c r="I295" s="191">
        <v>52</v>
      </c>
      <c r="J295" s="192"/>
      <c r="K295" s="38"/>
      <c r="L295" s="38"/>
      <c r="M295" s="38"/>
      <c r="N295" s="38"/>
      <c r="O295" s="38"/>
      <c r="P295" s="38"/>
      <c r="Q295" s="38"/>
    </row>
    <row r="296" spans="1:17" ht="24.75" customHeight="1">
      <c r="A296" s="31">
        <v>3</v>
      </c>
      <c r="B296" s="140" t="s">
        <v>12</v>
      </c>
      <c r="C296" s="140"/>
      <c r="D296" s="33">
        <f>G9</f>
        <v>92</v>
      </c>
      <c r="E296" s="33">
        <v>73</v>
      </c>
      <c r="F296" s="23"/>
      <c r="G296" s="118">
        <v>17</v>
      </c>
      <c r="H296" s="118"/>
      <c r="I296" s="191">
        <v>35</v>
      </c>
      <c r="J296" s="192"/>
      <c r="K296" s="38"/>
      <c r="L296" s="38"/>
      <c r="M296" s="38"/>
      <c r="N296" s="38"/>
      <c r="O296" s="38"/>
      <c r="P296" s="38"/>
      <c r="Q296" s="38"/>
    </row>
    <row r="297" spans="1:17" ht="24.75" customHeight="1">
      <c r="A297" s="31">
        <v>4</v>
      </c>
      <c r="B297" s="140" t="s">
        <v>14</v>
      </c>
      <c r="C297" s="140"/>
      <c r="D297" s="33">
        <f>G12</f>
        <v>1</v>
      </c>
      <c r="E297" s="33">
        <v>0</v>
      </c>
      <c r="F297" s="23"/>
      <c r="G297" s="118">
        <v>0</v>
      </c>
      <c r="H297" s="118"/>
      <c r="I297" s="191">
        <v>0</v>
      </c>
      <c r="J297" s="192"/>
      <c r="K297" s="38"/>
      <c r="L297" s="38"/>
      <c r="M297" s="38"/>
      <c r="N297" s="38"/>
      <c r="O297" s="38"/>
      <c r="P297" s="38"/>
      <c r="Q297" s="38"/>
    </row>
    <row r="298" spans="1:17" s="5" customFormat="1" ht="24.75" customHeight="1">
      <c r="A298" s="31">
        <v>5</v>
      </c>
      <c r="B298" s="140" t="s">
        <v>15</v>
      </c>
      <c r="C298" s="140"/>
      <c r="D298" s="33">
        <f>G13</f>
        <v>1</v>
      </c>
      <c r="E298" s="33">
        <v>0</v>
      </c>
      <c r="F298" s="23"/>
      <c r="G298" s="118">
        <v>0</v>
      </c>
      <c r="H298" s="118"/>
      <c r="I298" s="191">
        <v>0</v>
      </c>
      <c r="J298" s="192"/>
      <c r="K298" s="63"/>
      <c r="L298" s="63"/>
      <c r="M298" s="63"/>
      <c r="N298" s="63"/>
      <c r="O298" s="63"/>
      <c r="P298" s="63"/>
      <c r="Q298" s="63"/>
    </row>
    <row r="299" spans="1:17" s="5" customFormat="1" ht="24.75" customHeight="1">
      <c r="A299" s="31">
        <v>6</v>
      </c>
      <c r="B299" s="145" t="s">
        <v>150</v>
      </c>
      <c r="C299" s="140"/>
      <c r="D299" s="33">
        <f>G14</f>
        <v>3</v>
      </c>
      <c r="E299" s="33">
        <v>3</v>
      </c>
      <c r="F299" s="23"/>
      <c r="G299" s="118">
        <v>0</v>
      </c>
      <c r="H299" s="118"/>
      <c r="I299" s="191">
        <v>0</v>
      </c>
      <c r="J299" s="192"/>
      <c r="K299" s="63"/>
      <c r="L299" s="63"/>
      <c r="M299" s="63"/>
      <c r="N299" s="63"/>
      <c r="O299" s="63"/>
      <c r="P299" s="63"/>
      <c r="Q299" s="63"/>
    </row>
    <row r="300" spans="1:17" s="5" customFormat="1" ht="18" customHeight="1">
      <c r="A300" s="31">
        <v>7</v>
      </c>
      <c r="B300" s="145" t="s">
        <v>159</v>
      </c>
      <c r="C300" s="140"/>
      <c r="D300" s="33">
        <f>G16</f>
        <v>71</v>
      </c>
      <c r="E300" s="33">
        <v>60</v>
      </c>
      <c r="F300" s="23"/>
      <c r="G300" s="118">
        <v>0</v>
      </c>
      <c r="H300" s="118"/>
      <c r="I300" s="191">
        <v>0</v>
      </c>
      <c r="J300" s="192"/>
      <c r="K300" s="63"/>
      <c r="L300" s="63"/>
      <c r="M300" s="63"/>
      <c r="N300" s="63"/>
      <c r="O300" s="63"/>
      <c r="P300" s="63"/>
      <c r="Q300" s="63"/>
    </row>
    <row r="301" spans="1:17" s="5" customFormat="1" ht="21.75" customHeight="1" thickBot="1">
      <c r="A301" s="100"/>
      <c r="B301" s="229" t="s">
        <v>13</v>
      </c>
      <c r="C301" s="229"/>
      <c r="D301" s="119">
        <f>G17</f>
        <v>382</v>
      </c>
      <c r="E301" s="119">
        <f>SUM(E294:E300)</f>
        <v>274</v>
      </c>
      <c r="F301" s="119"/>
      <c r="G301" s="164">
        <f>SUM(G294:H300)</f>
        <v>56</v>
      </c>
      <c r="H301" s="164"/>
      <c r="I301" s="164">
        <f>SUM(I294:J300)</f>
        <v>102</v>
      </c>
      <c r="J301" s="193"/>
      <c r="K301" s="63"/>
      <c r="L301" s="63"/>
      <c r="M301" s="63"/>
      <c r="N301" s="63"/>
      <c r="O301" s="63"/>
      <c r="P301" s="63"/>
      <c r="Q301" s="63"/>
    </row>
    <row r="302" spans="1:17" s="5" customFormat="1" ht="15" customHeight="1" thickTop="1">
      <c r="A302" s="98"/>
      <c r="B302" s="98"/>
      <c r="C302" s="98"/>
      <c r="D302" s="43"/>
      <c r="E302" s="43"/>
      <c r="F302" s="43"/>
      <c r="G302" s="43"/>
      <c r="H302" s="43"/>
      <c r="I302" s="99"/>
      <c r="J302" s="99"/>
      <c r="K302" s="63"/>
      <c r="L302" s="63"/>
      <c r="M302" s="63"/>
      <c r="N302" s="63"/>
      <c r="O302" s="63"/>
      <c r="P302" s="63"/>
      <c r="Q302" s="63"/>
    </row>
    <row r="303" spans="1:17" s="5" customFormat="1" ht="21.75" customHeight="1">
      <c r="A303" s="179" t="s">
        <v>230</v>
      </c>
      <c r="B303" s="179"/>
      <c r="C303" s="179"/>
      <c r="D303" s="179"/>
      <c r="E303" s="179"/>
      <c r="F303" s="179"/>
      <c r="G303" s="179"/>
      <c r="H303" s="179"/>
      <c r="I303" s="179"/>
      <c r="J303" s="179"/>
      <c r="K303" s="63"/>
      <c r="L303" s="63"/>
      <c r="M303" s="63"/>
      <c r="N303" s="63"/>
      <c r="O303" s="63"/>
      <c r="P303" s="63"/>
      <c r="Q303" s="63"/>
    </row>
    <row r="304" spans="1:17" s="5" customFormat="1" ht="21" customHeight="1">
      <c r="A304" s="221" t="s">
        <v>418</v>
      </c>
      <c r="B304" s="108" t="s">
        <v>20</v>
      </c>
      <c r="C304" s="108" t="s">
        <v>171</v>
      </c>
      <c r="D304" s="108" t="s">
        <v>239</v>
      </c>
      <c r="E304" s="109" t="s">
        <v>240</v>
      </c>
      <c r="F304" s="110" t="s">
        <v>6</v>
      </c>
      <c r="G304" s="111" t="s">
        <v>241</v>
      </c>
      <c r="H304" s="112"/>
      <c r="I304" s="180"/>
      <c r="J304" s="181"/>
      <c r="K304" s="63"/>
      <c r="L304" s="63"/>
      <c r="M304" s="63"/>
      <c r="N304" s="63"/>
      <c r="O304" s="63"/>
      <c r="P304" s="63"/>
      <c r="Q304" s="63"/>
    </row>
    <row r="305" spans="1:17" s="5" customFormat="1" ht="21" customHeight="1">
      <c r="A305" s="222" t="s">
        <v>419</v>
      </c>
      <c r="B305" s="13" t="s">
        <v>23</v>
      </c>
      <c r="C305" s="13">
        <f>G22</f>
        <v>11</v>
      </c>
      <c r="D305" s="13">
        <v>0</v>
      </c>
      <c r="E305" s="19">
        <f>D224</f>
        <v>0</v>
      </c>
      <c r="F305" s="18"/>
      <c r="G305" s="224">
        <v>6</v>
      </c>
      <c r="H305" s="113"/>
      <c r="I305" s="160"/>
      <c r="J305" s="161"/>
      <c r="K305" s="63"/>
      <c r="L305" s="63"/>
      <c r="M305" s="63"/>
      <c r="N305" s="63"/>
      <c r="O305" s="63"/>
      <c r="P305" s="63"/>
      <c r="Q305" s="63"/>
    </row>
    <row r="306" spans="1:17" s="5" customFormat="1" ht="21" customHeight="1">
      <c r="A306" s="222"/>
      <c r="B306" s="92" t="s">
        <v>24</v>
      </c>
      <c r="C306" s="92">
        <f>G23</f>
        <v>20</v>
      </c>
      <c r="D306" s="92">
        <v>18</v>
      </c>
      <c r="E306" s="225">
        <f>D225</f>
        <v>0</v>
      </c>
      <c r="F306" s="226"/>
      <c r="G306" s="107">
        <v>10</v>
      </c>
      <c r="H306" s="113"/>
      <c r="I306" s="160"/>
      <c r="J306" s="161"/>
      <c r="K306" s="63"/>
      <c r="L306" s="63"/>
      <c r="M306" s="63"/>
      <c r="N306" s="63"/>
      <c r="O306" s="63"/>
      <c r="P306" s="63"/>
      <c r="Q306" s="63"/>
    </row>
    <row r="307" spans="1:17" s="5" customFormat="1" ht="21" customHeight="1">
      <c r="A307" s="222"/>
      <c r="B307" s="13" t="s">
        <v>25</v>
      </c>
      <c r="C307" s="13">
        <f>G24</f>
        <v>19</v>
      </c>
      <c r="D307" s="13">
        <v>18</v>
      </c>
      <c r="E307" s="19">
        <f>D226</f>
        <v>0</v>
      </c>
      <c r="F307" s="18"/>
      <c r="G307" s="224">
        <v>9</v>
      </c>
      <c r="H307" s="113"/>
      <c r="I307" s="160"/>
      <c r="J307" s="161"/>
      <c r="K307" s="63"/>
      <c r="L307" s="63"/>
      <c r="M307" s="63"/>
      <c r="N307" s="63"/>
      <c r="O307" s="63"/>
      <c r="P307" s="63"/>
      <c r="Q307" s="63"/>
    </row>
    <row r="308" spans="1:17" s="5" customFormat="1" ht="21" customHeight="1">
      <c r="A308" s="222"/>
      <c r="B308" s="227" t="s">
        <v>27</v>
      </c>
      <c r="C308" s="227">
        <f>SUM(C305:C307)</f>
        <v>50</v>
      </c>
      <c r="D308" s="227">
        <f>SUM(D305:D307)</f>
        <v>36</v>
      </c>
      <c r="E308" s="227">
        <f>SUM(E305:E307)</f>
        <v>0</v>
      </c>
      <c r="F308" s="228">
        <f>SUM(C308:D308)</f>
        <v>86</v>
      </c>
      <c r="G308" s="21">
        <f>SUM(G305:G307)</f>
        <v>25</v>
      </c>
      <c r="H308" s="114"/>
      <c r="I308" s="157"/>
      <c r="J308" s="158"/>
      <c r="K308" s="63"/>
      <c r="L308" s="63"/>
      <c r="M308" s="63"/>
      <c r="N308" s="63"/>
      <c r="O308" s="63"/>
      <c r="P308" s="63"/>
      <c r="Q308" s="63"/>
    </row>
    <row r="309" spans="1:17" s="5" customFormat="1" ht="21" customHeight="1">
      <c r="A309" s="223" t="s">
        <v>28</v>
      </c>
      <c r="B309" s="23" t="s">
        <v>29</v>
      </c>
      <c r="C309" s="13">
        <f aca="true" t="shared" si="27" ref="C309:C314">G26</f>
        <v>29</v>
      </c>
      <c r="D309" s="13">
        <v>7</v>
      </c>
      <c r="E309" s="19">
        <f>D228</f>
        <v>7</v>
      </c>
      <c r="F309" s="18"/>
      <c r="G309" s="224">
        <v>10</v>
      </c>
      <c r="H309" s="113"/>
      <c r="I309" s="160"/>
      <c r="J309" s="161"/>
      <c r="K309" s="63"/>
      <c r="L309" s="63"/>
      <c r="M309" s="63"/>
      <c r="N309" s="63"/>
      <c r="O309" s="63"/>
      <c r="P309" s="63"/>
      <c r="Q309" s="63"/>
    </row>
    <row r="310" spans="1:17" s="5" customFormat="1" ht="21" customHeight="1">
      <c r="A310" s="223"/>
      <c r="B310" s="92" t="s">
        <v>424</v>
      </c>
      <c r="C310" s="92">
        <f t="shared" si="27"/>
        <v>30</v>
      </c>
      <c r="D310" s="92">
        <v>16</v>
      </c>
      <c r="E310" s="225">
        <f>D229</f>
        <v>11</v>
      </c>
      <c r="F310" s="226"/>
      <c r="G310" s="107">
        <v>34</v>
      </c>
      <c r="H310" s="113"/>
      <c r="I310" s="160"/>
      <c r="J310" s="161"/>
      <c r="K310" s="63"/>
      <c r="L310" s="63"/>
      <c r="M310" s="63"/>
      <c r="N310" s="63"/>
      <c r="O310" s="63"/>
      <c r="P310" s="63"/>
      <c r="Q310" s="63"/>
    </row>
    <row r="311" spans="1:17" s="5" customFormat="1" ht="21" customHeight="1">
      <c r="A311" s="223"/>
      <c r="B311" s="13" t="s">
        <v>425</v>
      </c>
      <c r="C311" s="13">
        <f t="shared" si="27"/>
        <v>41</v>
      </c>
      <c r="D311" s="13">
        <v>28</v>
      </c>
      <c r="E311" s="19">
        <v>12</v>
      </c>
      <c r="F311" s="18"/>
      <c r="G311" s="224">
        <v>16</v>
      </c>
      <c r="H311" s="113"/>
      <c r="I311" s="160"/>
      <c r="J311" s="161"/>
      <c r="K311" s="63"/>
      <c r="L311" s="63"/>
      <c r="M311" s="63"/>
      <c r="N311" s="63"/>
      <c r="O311" s="63"/>
      <c r="P311" s="63"/>
      <c r="Q311" s="63"/>
    </row>
    <row r="312" spans="1:17" s="5" customFormat="1" ht="21" customHeight="1">
      <c r="A312" s="223"/>
      <c r="B312" s="92" t="s">
        <v>426</v>
      </c>
      <c r="C312" s="92">
        <f t="shared" si="27"/>
        <v>29</v>
      </c>
      <c r="D312" s="92">
        <v>11</v>
      </c>
      <c r="E312" s="225">
        <f>D233</f>
        <v>5</v>
      </c>
      <c r="F312" s="226"/>
      <c r="G312" s="107">
        <v>19</v>
      </c>
      <c r="H312" s="113"/>
      <c r="I312" s="160"/>
      <c r="J312" s="161"/>
      <c r="K312" s="63"/>
      <c r="L312" s="63"/>
      <c r="M312" s="63"/>
      <c r="N312" s="63"/>
      <c r="O312" s="63"/>
      <c r="P312" s="63"/>
      <c r="Q312" s="63"/>
    </row>
    <row r="313" spans="1:17" s="5" customFormat="1" ht="21" customHeight="1">
      <c r="A313" s="223"/>
      <c r="B313" s="13" t="s">
        <v>427</v>
      </c>
      <c r="C313" s="13">
        <f t="shared" si="27"/>
        <v>1</v>
      </c>
      <c r="D313" s="13">
        <v>0</v>
      </c>
      <c r="E313" s="19">
        <f>D231</f>
        <v>0</v>
      </c>
      <c r="F313" s="18"/>
      <c r="G313" s="224">
        <v>0</v>
      </c>
      <c r="H313" s="113"/>
      <c r="I313" s="160"/>
      <c r="J313" s="161"/>
      <c r="K313" s="63"/>
      <c r="L313" s="63"/>
      <c r="M313" s="63"/>
      <c r="N313" s="63"/>
      <c r="O313" s="63"/>
      <c r="P313" s="63"/>
      <c r="Q313" s="63"/>
    </row>
    <row r="314" spans="1:17" s="5" customFormat="1" ht="21" customHeight="1">
      <c r="A314" s="223"/>
      <c r="B314" s="92" t="s">
        <v>428</v>
      </c>
      <c r="C314" s="92">
        <f t="shared" si="27"/>
        <v>34</v>
      </c>
      <c r="D314" s="92">
        <v>40</v>
      </c>
      <c r="E314" s="225">
        <f>D232</f>
        <v>13</v>
      </c>
      <c r="F314" s="226"/>
      <c r="G314" s="107">
        <v>22</v>
      </c>
      <c r="H314" s="113"/>
      <c r="I314" s="160"/>
      <c r="J314" s="161"/>
      <c r="K314" s="63"/>
      <c r="L314" s="63"/>
      <c r="M314" s="63"/>
      <c r="N314" s="63"/>
      <c r="O314" s="63"/>
      <c r="P314" s="63"/>
      <c r="Q314" s="63"/>
    </row>
    <row r="315" spans="1:17" s="5" customFormat="1" ht="21" customHeight="1">
      <c r="A315" s="223"/>
      <c r="B315" s="21" t="s">
        <v>27</v>
      </c>
      <c r="C315" s="21">
        <f>SUM(C309:C314)</f>
        <v>164</v>
      </c>
      <c r="D315" s="21">
        <f>SUM(D309:D314)</f>
        <v>102</v>
      </c>
      <c r="E315" s="21">
        <f>SUM(E309:E314)</f>
        <v>48</v>
      </c>
      <c r="F315" s="22">
        <f>SUM(C315:D315)</f>
        <v>266</v>
      </c>
      <c r="G315" s="227">
        <f>SUM(G309:G314)</f>
        <v>101</v>
      </c>
      <c r="H315" s="114"/>
      <c r="I315" s="157"/>
      <c r="J315" s="158"/>
      <c r="K315" s="63"/>
      <c r="L315" s="63"/>
      <c r="M315" s="63"/>
      <c r="N315" s="63"/>
      <c r="O315" s="63"/>
      <c r="P315" s="63"/>
      <c r="Q315" s="63"/>
    </row>
    <row r="316" spans="1:17" s="5" customFormat="1" ht="21" customHeight="1">
      <c r="A316" s="223" t="s">
        <v>34</v>
      </c>
      <c r="B316" s="92" t="s">
        <v>35</v>
      </c>
      <c r="C316" s="92">
        <f>G33</f>
        <v>16</v>
      </c>
      <c r="D316" s="92">
        <v>5</v>
      </c>
      <c r="E316" s="225">
        <f>D235</f>
        <v>1</v>
      </c>
      <c r="F316" s="226"/>
      <c r="G316" s="107">
        <v>2</v>
      </c>
      <c r="H316" s="113"/>
      <c r="I316" s="160"/>
      <c r="J316" s="161"/>
      <c r="K316" s="63"/>
      <c r="L316" s="63"/>
      <c r="M316" s="63"/>
      <c r="N316" s="63"/>
      <c r="O316" s="63"/>
      <c r="P316" s="63"/>
      <c r="Q316" s="63"/>
    </row>
    <row r="317" spans="1:17" s="5" customFormat="1" ht="21" customHeight="1">
      <c r="A317" s="223"/>
      <c r="B317" s="13" t="s">
        <v>36</v>
      </c>
      <c r="C317" s="13">
        <f>G34</f>
        <v>36</v>
      </c>
      <c r="D317" s="13">
        <v>21</v>
      </c>
      <c r="E317" s="19">
        <f>D236</f>
        <v>11</v>
      </c>
      <c r="F317" s="18"/>
      <c r="G317" s="224">
        <v>15</v>
      </c>
      <c r="H317" s="113"/>
      <c r="I317" s="160"/>
      <c r="J317" s="161"/>
      <c r="K317" s="63"/>
      <c r="L317" s="63"/>
      <c r="M317" s="63"/>
      <c r="N317" s="63"/>
      <c r="O317" s="63"/>
      <c r="P317" s="63"/>
      <c r="Q317" s="63"/>
    </row>
    <row r="318" spans="1:17" s="5" customFormat="1" ht="21" customHeight="1">
      <c r="A318" s="223"/>
      <c r="B318" s="92" t="s">
        <v>37</v>
      </c>
      <c r="C318" s="92">
        <f>G35</f>
        <v>36</v>
      </c>
      <c r="D318" s="92">
        <v>31</v>
      </c>
      <c r="E318" s="225">
        <f>D237</f>
        <v>14</v>
      </c>
      <c r="F318" s="226"/>
      <c r="G318" s="107">
        <v>17</v>
      </c>
      <c r="H318" s="113"/>
      <c r="I318" s="160"/>
      <c r="J318" s="161"/>
      <c r="K318" s="63"/>
      <c r="L318" s="63"/>
      <c r="M318" s="63"/>
      <c r="N318" s="63"/>
      <c r="O318" s="63"/>
      <c r="P318" s="63"/>
      <c r="Q318" s="63"/>
    </row>
    <row r="319" spans="1:17" s="5" customFormat="1" ht="21" customHeight="1">
      <c r="A319" s="223"/>
      <c r="B319" s="13" t="s">
        <v>38</v>
      </c>
      <c r="C319" s="13">
        <f>G36</f>
        <v>4</v>
      </c>
      <c r="D319" s="13">
        <v>16</v>
      </c>
      <c r="E319" s="19">
        <f>D238</f>
        <v>0</v>
      </c>
      <c r="F319" s="18"/>
      <c r="G319" s="224">
        <v>10</v>
      </c>
      <c r="H319" s="113"/>
      <c r="I319" s="160"/>
      <c r="J319" s="161"/>
      <c r="K319" s="63"/>
      <c r="L319" s="63"/>
      <c r="M319" s="63"/>
      <c r="N319" s="63"/>
      <c r="O319" s="63"/>
      <c r="P319" s="63"/>
      <c r="Q319" s="63"/>
    </row>
    <row r="320" spans="1:17" s="5" customFormat="1" ht="21" customHeight="1">
      <c r="A320" s="223"/>
      <c r="B320" s="227" t="s">
        <v>27</v>
      </c>
      <c r="C320" s="227">
        <f>SUM(C316:C319)</f>
        <v>92</v>
      </c>
      <c r="D320" s="227">
        <f>SUM(D316:D319)</f>
        <v>73</v>
      </c>
      <c r="E320" s="227">
        <f>SUM(E316:E319)</f>
        <v>26</v>
      </c>
      <c r="F320" s="228">
        <f>SUM(C320:D320)</f>
        <v>165</v>
      </c>
      <c r="G320" s="21">
        <f>SUM(G316:G319)</f>
        <v>44</v>
      </c>
      <c r="H320" s="114"/>
      <c r="I320" s="157"/>
      <c r="J320" s="158"/>
      <c r="K320" s="63"/>
      <c r="L320" s="63"/>
      <c r="M320" s="63"/>
      <c r="N320" s="63"/>
      <c r="O320" s="63"/>
      <c r="P320" s="63"/>
      <c r="Q320" s="63"/>
    </row>
    <row r="321" spans="1:17" ht="23.25" customHeight="1">
      <c r="A321" s="223" t="s">
        <v>422</v>
      </c>
      <c r="B321" s="13" t="s">
        <v>30</v>
      </c>
      <c r="C321" s="13">
        <f>G39</f>
        <v>1</v>
      </c>
      <c r="D321" s="13">
        <v>0</v>
      </c>
      <c r="E321" s="19">
        <f>D240</f>
        <v>0</v>
      </c>
      <c r="F321" s="18">
        <f>SUM(C321:D321)</f>
        <v>1</v>
      </c>
      <c r="G321" s="224">
        <v>0</v>
      </c>
      <c r="H321" s="113"/>
      <c r="I321" s="160"/>
      <c r="J321" s="161"/>
      <c r="K321" s="38"/>
      <c r="L321" s="38"/>
      <c r="M321" s="38"/>
      <c r="N321" s="38"/>
      <c r="O321" s="38"/>
      <c r="P321" s="38"/>
      <c r="Q321" s="38"/>
    </row>
    <row r="322" spans="1:20" ht="23.25" customHeight="1">
      <c r="A322" s="223"/>
      <c r="B322" s="227" t="s">
        <v>27</v>
      </c>
      <c r="C322" s="227">
        <f>SUM(C321:C321)</f>
        <v>1</v>
      </c>
      <c r="D322" s="227">
        <f>SUM(D321)</f>
        <v>0</v>
      </c>
      <c r="E322" s="227">
        <f>SUM(E321)</f>
        <v>0</v>
      </c>
      <c r="F322" s="228">
        <f>SUM(C322:D322)</f>
        <v>1</v>
      </c>
      <c r="G322" s="21">
        <f>SUM(G321)</f>
        <v>0</v>
      </c>
      <c r="H322" s="114"/>
      <c r="I322" s="157"/>
      <c r="J322" s="158"/>
      <c r="K322" s="38"/>
      <c r="L322" s="38"/>
      <c r="M322" s="38"/>
      <c r="N322" s="38"/>
      <c r="O322" s="38"/>
      <c r="P322" s="38"/>
      <c r="Q322" s="38"/>
      <c r="R322" s="38"/>
      <c r="S322" s="38"/>
      <c r="T322" s="38"/>
    </row>
    <row r="323" spans="1:20" ht="23.25" customHeight="1">
      <c r="A323" s="223" t="s">
        <v>423</v>
      </c>
      <c r="B323" s="13" t="s">
        <v>43</v>
      </c>
      <c r="C323" s="13">
        <f>G42</f>
        <v>1</v>
      </c>
      <c r="D323" s="13">
        <v>0</v>
      </c>
      <c r="E323" s="19">
        <f>D242</f>
        <v>0</v>
      </c>
      <c r="F323" s="18"/>
      <c r="G323" s="224">
        <v>0</v>
      </c>
      <c r="H323" s="113"/>
      <c r="I323" s="160"/>
      <c r="J323" s="161"/>
      <c r="K323" s="38"/>
      <c r="L323" s="38"/>
      <c r="M323" s="38"/>
      <c r="N323" s="38"/>
      <c r="O323" s="38"/>
      <c r="P323" s="38"/>
      <c r="Q323" s="38"/>
      <c r="R323" s="38"/>
      <c r="S323" s="38"/>
      <c r="T323" s="38"/>
    </row>
    <row r="324" spans="1:20" ht="23.25" customHeight="1">
      <c r="A324" s="223"/>
      <c r="B324" s="227" t="s">
        <v>27</v>
      </c>
      <c r="C324" s="227">
        <f>SUM(C323)</f>
        <v>1</v>
      </c>
      <c r="D324" s="227">
        <f>SUM(D323)</f>
        <v>0</v>
      </c>
      <c r="E324" s="227">
        <f>SUM(E323)</f>
        <v>0</v>
      </c>
      <c r="F324" s="228">
        <f>SUM(C324+D324)</f>
        <v>1</v>
      </c>
      <c r="G324" s="21">
        <f>SUM(G323)</f>
        <v>0</v>
      </c>
      <c r="H324" s="114"/>
      <c r="I324" s="157"/>
      <c r="J324" s="158"/>
      <c r="K324" s="38"/>
      <c r="L324" s="38"/>
      <c r="M324" s="38"/>
      <c r="N324" s="38"/>
      <c r="O324" s="38"/>
      <c r="P324" s="38"/>
      <c r="Q324" s="38"/>
      <c r="R324" s="38"/>
      <c r="S324" s="38"/>
      <c r="T324" s="38"/>
    </row>
    <row r="325" spans="1:20" ht="25.5" customHeight="1">
      <c r="A325" s="223" t="s">
        <v>420</v>
      </c>
      <c r="B325" s="13" t="s">
        <v>429</v>
      </c>
      <c r="C325" s="13">
        <f>G44</f>
        <v>3</v>
      </c>
      <c r="D325" s="13">
        <v>3</v>
      </c>
      <c r="E325" s="19">
        <f>D244</f>
        <v>1</v>
      </c>
      <c r="F325" s="18"/>
      <c r="G325" s="224">
        <v>0</v>
      </c>
      <c r="H325" s="113"/>
      <c r="I325" s="160"/>
      <c r="J325" s="161"/>
      <c r="K325" s="38"/>
      <c r="L325" s="38"/>
      <c r="M325" s="38"/>
      <c r="N325" s="38"/>
      <c r="O325" s="38"/>
      <c r="P325" s="38"/>
      <c r="Q325" s="38"/>
      <c r="R325" s="38"/>
      <c r="S325" s="38"/>
      <c r="T325" s="38"/>
    </row>
    <row r="326" spans="1:20" ht="21" customHeight="1">
      <c r="A326" s="223"/>
      <c r="B326" s="227" t="s">
        <v>27</v>
      </c>
      <c r="C326" s="227">
        <f>SUM(C325)</f>
        <v>3</v>
      </c>
      <c r="D326" s="227">
        <f>SUM(D325)</f>
        <v>3</v>
      </c>
      <c r="E326" s="227">
        <f>SUM(E325)</f>
        <v>1</v>
      </c>
      <c r="F326" s="228"/>
      <c r="G326" s="21">
        <f>SUM(G325)</f>
        <v>0</v>
      </c>
      <c r="H326" s="114"/>
      <c r="I326" s="157"/>
      <c r="J326" s="158"/>
      <c r="K326" s="38"/>
      <c r="L326" s="38"/>
      <c r="M326" s="38"/>
      <c r="N326" s="38"/>
      <c r="O326" s="38"/>
      <c r="P326" s="38"/>
      <c r="Q326" s="38"/>
      <c r="R326" s="38"/>
      <c r="S326" s="38"/>
      <c r="T326" s="38"/>
    </row>
    <row r="327" spans="1:20" ht="21" customHeight="1">
      <c r="A327" s="223" t="s">
        <v>421</v>
      </c>
      <c r="B327" s="13" t="s">
        <v>42</v>
      </c>
      <c r="C327" s="13">
        <f>G47</f>
        <v>9</v>
      </c>
      <c r="D327" s="13">
        <v>8</v>
      </c>
      <c r="E327" s="19">
        <v>3</v>
      </c>
      <c r="F327" s="18"/>
      <c r="G327" s="224">
        <v>0</v>
      </c>
      <c r="H327" s="113"/>
      <c r="I327" s="160"/>
      <c r="J327" s="161"/>
      <c r="K327" s="38"/>
      <c r="L327" s="38"/>
      <c r="M327" s="38"/>
      <c r="N327" s="38"/>
      <c r="O327" s="38"/>
      <c r="P327" s="38"/>
      <c r="Q327" s="38"/>
      <c r="R327" s="38"/>
      <c r="S327" s="38"/>
      <c r="T327" s="38"/>
    </row>
    <row r="328" spans="1:72" ht="21" customHeight="1">
      <c r="A328" s="223"/>
      <c r="B328" s="92" t="s">
        <v>44</v>
      </c>
      <c r="C328" s="92">
        <f>G48</f>
        <v>15</v>
      </c>
      <c r="D328" s="92">
        <v>12</v>
      </c>
      <c r="E328" s="225">
        <v>9</v>
      </c>
      <c r="F328" s="226"/>
      <c r="G328" s="107">
        <v>0</v>
      </c>
      <c r="H328" s="113"/>
      <c r="I328" s="160"/>
      <c r="J328" s="161"/>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row>
    <row r="329" spans="1:72" ht="21" customHeight="1">
      <c r="A329" s="223"/>
      <c r="B329" s="13" t="s">
        <v>45</v>
      </c>
      <c r="C329" s="13">
        <f>G49</f>
        <v>18</v>
      </c>
      <c r="D329" s="13">
        <v>18</v>
      </c>
      <c r="E329" s="19">
        <v>0</v>
      </c>
      <c r="F329" s="18"/>
      <c r="G329" s="224">
        <v>0</v>
      </c>
      <c r="H329" s="113"/>
      <c r="I329" s="160"/>
      <c r="J329" s="161"/>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row>
    <row r="330" spans="1:72" s="6" customFormat="1" ht="21" customHeight="1">
      <c r="A330" s="223"/>
      <c r="B330" s="92" t="s">
        <v>41</v>
      </c>
      <c r="C330" s="92">
        <f>G50</f>
        <v>14</v>
      </c>
      <c r="D330" s="92">
        <v>10</v>
      </c>
      <c r="E330" s="225">
        <v>2</v>
      </c>
      <c r="F330" s="226"/>
      <c r="G330" s="107">
        <v>0</v>
      </c>
      <c r="H330" s="113"/>
      <c r="I330" s="160"/>
      <c r="J330" s="161"/>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row>
    <row r="331" spans="1:72" s="6" customFormat="1" ht="21" customHeight="1">
      <c r="A331" s="223"/>
      <c r="B331" s="13" t="s">
        <v>46</v>
      </c>
      <c r="C331" s="13">
        <f>G51</f>
        <v>15</v>
      </c>
      <c r="D331" s="13">
        <v>12</v>
      </c>
      <c r="E331" s="19">
        <v>7</v>
      </c>
      <c r="F331" s="18"/>
      <c r="G331" s="224">
        <v>0</v>
      </c>
      <c r="H331" s="113"/>
      <c r="I331" s="160"/>
      <c r="J331" s="161"/>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row>
    <row r="332" spans="1:72" s="6" customFormat="1" ht="21" customHeight="1">
      <c r="A332" s="223"/>
      <c r="B332" s="227" t="s">
        <v>27</v>
      </c>
      <c r="C332" s="227">
        <f>SUM(C327:C331)</f>
        <v>71</v>
      </c>
      <c r="D332" s="227">
        <f>SUM(D327:D331)</f>
        <v>60</v>
      </c>
      <c r="E332" s="227">
        <f>SUM(E327:E331)</f>
        <v>21</v>
      </c>
      <c r="F332" s="228">
        <f>SUM(C332:D332)</f>
        <v>131</v>
      </c>
      <c r="G332" s="21">
        <f>SUM(G327:G331)</f>
        <v>0</v>
      </c>
      <c r="H332" s="114"/>
      <c r="I332" s="157"/>
      <c r="J332" s="15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row>
    <row r="333" spans="1:72" s="6" customFormat="1" ht="21" customHeight="1">
      <c r="A333" s="230" t="s">
        <v>47</v>
      </c>
      <c r="B333" s="230"/>
      <c r="C333" s="231">
        <f>SUM(C332,C326,C324,C322,C320,C315,C308)</f>
        <v>382</v>
      </c>
      <c r="D333" s="231">
        <f>SUM(D332,D326,D324,D322,D320,D315,D308)</f>
        <v>274</v>
      </c>
      <c r="E333" s="231">
        <f>SUM(E326,E332,E324,E322,E320,E315,E308)</f>
        <v>96</v>
      </c>
      <c r="F333" s="231">
        <f>SUM(F308+F315+F320+F322+F324+F332)</f>
        <v>650</v>
      </c>
      <c r="G333" s="231">
        <f>SUM(G332,G326,G324,G322,G320,G315,G308)</f>
        <v>170</v>
      </c>
      <c r="H333" s="187"/>
      <c r="I333" s="187"/>
      <c r="J333" s="187"/>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row>
    <row r="334" spans="1:20" ht="24.75" customHeight="1">
      <c r="A334" s="4"/>
      <c r="B334" s="4"/>
      <c r="C334" s="4"/>
      <c r="D334" s="4"/>
      <c r="E334" s="4"/>
      <c r="F334" s="4"/>
      <c r="G334" s="4"/>
      <c r="J334" s="4"/>
      <c r="K334" s="38"/>
      <c r="L334" s="38"/>
      <c r="M334" s="38"/>
      <c r="N334" s="38"/>
      <c r="O334" s="38"/>
      <c r="P334" s="38"/>
      <c r="Q334" s="38"/>
      <c r="R334" s="38"/>
      <c r="S334" s="38"/>
      <c r="T334" s="38"/>
    </row>
    <row r="335" spans="1:20" ht="24.75" customHeight="1">
      <c r="A335" s="159" t="s">
        <v>231</v>
      </c>
      <c r="B335" s="159"/>
      <c r="C335" s="159"/>
      <c r="D335" s="159"/>
      <c r="E335" s="159"/>
      <c r="F335" s="159"/>
      <c r="G335" s="159"/>
      <c r="H335" s="159"/>
      <c r="I335" s="159"/>
      <c r="J335" s="159"/>
      <c r="K335" s="38"/>
      <c r="L335" s="38"/>
      <c r="M335" s="38"/>
      <c r="N335" s="38"/>
      <c r="O335" s="38"/>
      <c r="P335" s="38"/>
      <c r="Q335" s="38"/>
      <c r="R335" s="38"/>
      <c r="S335" s="38"/>
      <c r="T335" s="38"/>
    </row>
    <row r="336" spans="1:20" ht="24.75" customHeight="1" thickBot="1">
      <c r="A336" s="42" t="s">
        <v>232</v>
      </c>
      <c r="B336" s="42"/>
      <c r="C336" s="42"/>
      <c r="D336" s="42"/>
      <c r="E336" s="42"/>
      <c r="F336" s="42"/>
      <c r="G336" s="42"/>
      <c r="H336" s="42"/>
      <c r="I336" s="42"/>
      <c r="J336" s="77"/>
      <c r="K336" s="38"/>
      <c r="L336" s="38"/>
      <c r="M336" s="38"/>
      <c r="N336" s="38"/>
      <c r="O336" s="38"/>
      <c r="P336" s="38"/>
      <c r="Q336" s="38"/>
      <c r="R336" s="38"/>
      <c r="S336" s="38"/>
      <c r="T336" s="38"/>
    </row>
    <row r="337" spans="1:20" ht="24.75" customHeight="1" thickTop="1">
      <c r="A337" s="67" t="s">
        <v>50</v>
      </c>
      <c r="B337" s="182" t="s">
        <v>111</v>
      </c>
      <c r="C337" s="183"/>
      <c r="D337" s="184"/>
      <c r="E337" s="69" t="s">
        <v>109</v>
      </c>
      <c r="F337" s="69"/>
      <c r="G337" s="69" t="s">
        <v>118</v>
      </c>
      <c r="H337" s="69" t="s">
        <v>119</v>
      </c>
      <c r="I337" s="68" t="s">
        <v>120</v>
      </c>
      <c r="J337" s="78" t="s">
        <v>121</v>
      </c>
      <c r="K337" s="38"/>
      <c r="L337" s="38"/>
      <c r="M337" s="38"/>
      <c r="N337" s="38"/>
      <c r="O337" s="38"/>
      <c r="P337" s="38"/>
      <c r="Q337" s="38"/>
      <c r="R337" s="38"/>
      <c r="S337" s="38"/>
      <c r="T337" s="38"/>
    </row>
    <row r="338" spans="1:20" ht="24.75" customHeight="1">
      <c r="A338" s="70">
        <v>1</v>
      </c>
      <c r="B338" s="215" t="s">
        <v>218</v>
      </c>
      <c r="C338" s="216"/>
      <c r="D338" s="217"/>
      <c r="E338" s="73" t="s">
        <v>403</v>
      </c>
      <c r="F338" s="73"/>
      <c r="G338" s="73" t="s">
        <v>404</v>
      </c>
      <c r="H338" s="73"/>
      <c r="I338" s="74" t="s">
        <v>405</v>
      </c>
      <c r="J338" s="218"/>
      <c r="K338" s="38"/>
      <c r="L338" s="38"/>
      <c r="M338" s="38"/>
      <c r="N338" s="38"/>
      <c r="O338" s="38"/>
      <c r="P338" s="38"/>
      <c r="Q338" s="38"/>
      <c r="R338" s="38"/>
      <c r="S338" s="38"/>
      <c r="T338" s="38"/>
    </row>
    <row r="339" spans="1:20" ht="24.75" customHeight="1">
      <c r="A339" s="70">
        <v>2</v>
      </c>
      <c r="B339" s="215" t="s">
        <v>219</v>
      </c>
      <c r="C339" s="216"/>
      <c r="D339" s="217"/>
      <c r="E339" s="73" t="s">
        <v>403</v>
      </c>
      <c r="F339" s="73"/>
      <c r="G339" s="73" t="s">
        <v>404</v>
      </c>
      <c r="H339" s="74"/>
      <c r="I339" s="73" t="s">
        <v>405</v>
      </c>
      <c r="J339" s="218"/>
      <c r="K339" s="38"/>
      <c r="L339" s="38"/>
      <c r="M339" s="38"/>
      <c r="N339" s="38"/>
      <c r="O339" s="210"/>
      <c r="P339" s="38"/>
      <c r="Q339" s="38"/>
      <c r="R339" s="38"/>
      <c r="S339" s="38"/>
      <c r="T339" s="38"/>
    </row>
    <row r="340" spans="1:20" ht="24.75" customHeight="1">
      <c r="A340" s="70">
        <v>3</v>
      </c>
      <c r="B340" s="219" t="s">
        <v>406</v>
      </c>
      <c r="C340" s="219"/>
      <c r="D340" s="219"/>
      <c r="E340" s="73" t="s">
        <v>403</v>
      </c>
      <c r="F340" s="73"/>
      <c r="G340" s="73"/>
      <c r="H340" s="73" t="s">
        <v>407</v>
      </c>
      <c r="I340" s="74"/>
      <c r="J340" s="220" t="s">
        <v>408</v>
      </c>
      <c r="K340" s="38"/>
      <c r="L340" s="38"/>
      <c r="M340" s="38"/>
      <c r="N340" s="38"/>
      <c r="O340" s="38"/>
      <c r="P340" s="38"/>
      <c r="Q340" s="38"/>
      <c r="R340" s="38"/>
      <c r="S340" s="38"/>
      <c r="T340" s="38"/>
    </row>
    <row r="341" spans="1:20" ht="24.75" customHeight="1">
      <c r="A341" s="70">
        <v>4</v>
      </c>
      <c r="B341" s="219" t="s">
        <v>409</v>
      </c>
      <c r="C341" s="219"/>
      <c r="D341" s="219"/>
      <c r="E341" s="73" t="s">
        <v>275</v>
      </c>
      <c r="F341" s="73"/>
      <c r="G341" s="73"/>
      <c r="H341" s="74" t="s">
        <v>410</v>
      </c>
      <c r="I341" s="74"/>
      <c r="J341" s="218" t="s">
        <v>411</v>
      </c>
      <c r="K341" s="38"/>
      <c r="L341" s="38"/>
      <c r="M341" s="38"/>
      <c r="N341" s="38"/>
      <c r="O341" s="38"/>
      <c r="P341" s="38"/>
      <c r="Q341" s="38"/>
      <c r="R341" s="38"/>
      <c r="S341" s="38"/>
      <c r="T341" s="38"/>
    </row>
    <row r="342" spans="1:20" ht="24.75" customHeight="1">
      <c r="A342" s="70">
        <v>5</v>
      </c>
      <c r="B342" s="219" t="s">
        <v>412</v>
      </c>
      <c r="C342" s="219"/>
      <c r="D342" s="219"/>
      <c r="E342" s="73" t="s">
        <v>274</v>
      </c>
      <c r="F342" s="73"/>
      <c r="G342" s="73" t="s">
        <v>404</v>
      </c>
      <c r="H342" s="74"/>
      <c r="I342" s="85" t="s">
        <v>413</v>
      </c>
      <c r="J342" s="220"/>
      <c r="K342" s="38"/>
      <c r="L342" s="38"/>
      <c r="M342" s="38"/>
      <c r="N342" s="38"/>
      <c r="O342" s="38"/>
      <c r="P342" s="38"/>
      <c r="Q342" s="38"/>
      <c r="R342" s="38"/>
      <c r="S342" s="38"/>
      <c r="T342" s="38"/>
    </row>
    <row r="343" spans="1:20" ht="24.75" customHeight="1">
      <c r="A343" s="70">
        <v>6</v>
      </c>
      <c r="B343" s="219" t="s">
        <v>414</v>
      </c>
      <c r="C343" s="219"/>
      <c r="D343" s="219"/>
      <c r="E343" s="73" t="s">
        <v>403</v>
      </c>
      <c r="F343" s="73"/>
      <c r="G343" s="73" t="s">
        <v>404</v>
      </c>
      <c r="H343" s="74"/>
      <c r="I343" s="74" t="s">
        <v>415</v>
      </c>
      <c r="J343" s="220"/>
      <c r="K343" s="38"/>
      <c r="L343" s="38"/>
      <c r="M343" s="38"/>
      <c r="N343" s="38"/>
      <c r="O343" s="38"/>
      <c r="P343" s="38"/>
      <c r="Q343" s="38"/>
      <c r="R343" s="38"/>
      <c r="S343" s="38"/>
      <c r="T343" s="38"/>
    </row>
    <row r="344" spans="1:20" ht="24.75" customHeight="1">
      <c r="A344" s="70">
        <v>7</v>
      </c>
      <c r="B344" s="219" t="s">
        <v>416</v>
      </c>
      <c r="C344" s="219"/>
      <c r="D344" s="219"/>
      <c r="E344" s="73" t="s">
        <v>157</v>
      </c>
      <c r="F344" s="73"/>
      <c r="G344" s="73" t="s">
        <v>404</v>
      </c>
      <c r="H344" s="73"/>
      <c r="I344" s="74" t="s">
        <v>417</v>
      </c>
      <c r="J344" s="220"/>
      <c r="K344" s="38"/>
      <c r="L344" s="38"/>
      <c r="M344" s="38"/>
      <c r="N344" s="38"/>
      <c r="O344" s="38"/>
      <c r="P344" s="38"/>
      <c r="Q344" s="38"/>
      <c r="R344" s="38"/>
      <c r="S344" s="38"/>
      <c r="T344" s="38"/>
    </row>
    <row r="345" spans="1:20" ht="24.75" customHeight="1">
      <c r="A345" s="84"/>
      <c r="B345" s="150"/>
      <c r="C345" s="150"/>
      <c r="D345" s="150"/>
      <c r="E345" s="84"/>
      <c r="F345" s="84"/>
      <c r="G345" s="84"/>
      <c r="H345" s="84"/>
      <c r="I345" s="79"/>
      <c r="J345" s="79"/>
      <c r="K345" s="38"/>
      <c r="L345" s="38"/>
      <c r="M345" s="38"/>
      <c r="N345" s="38"/>
      <c r="O345" s="38"/>
      <c r="P345" s="38"/>
      <c r="Q345" s="38"/>
      <c r="R345" s="38"/>
      <c r="S345" s="38"/>
      <c r="T345" s="38"/>
    </row>
    <row r="346" spans="1:20" ht="28.5" customHeight="1">
      <c r="A346" s="159" t="s">
        <v>234</v>
      </c>
      <c r="B346" s="159"/>
      <c r="C346" s="159"/>
      <c r="D346" s="159"/>
      <c r="E346" s="159"/>
      <c r="F346" s="159"/>
      <c r="G346" s="159"/>
      <c r="H346" s="159"/>
      <c r="I346" s="159"/>
      <c r="J346" s="159"/>
      <c r="K346" s="58"/>
      <c r="L346" s="58"/>
      <c r="M346" s="58"/>
      <c r="N346" s="58"/>
      <c r="O346" s="65"/>
      <c r="P346" s="65"/>
      <c r="Q346" s="65"/>
      <c r="R346" s="66"/>
      <c r="S346" s="66"/>
      <c r="T346" s="38"/>
    </row>
    <row r="347" spans="1:20" ht="24.75" customHeight="1">
      <c r="A347" s="177" t="s">
        <v>233</v>
      </c>
      <c r="B347" s="177"/>
      <c r="C347" s="177"/>
      <c r="D347" s="177"/>
      <c r="E347" s="177"/>
      <c r="F347" s="177"/>
      <c r="G347" s="177"/>
      <c r="H347" s="177"/>
      <c r="I347" s="177"/>
      <c r="J347" s="177"/>
      <c r="K347" s="58"/>
      <c r="L347" s="58"/>
      <c r="M347" s="58"/>
      <c r="N347" s="58"/>
      <c r="O347" s="65"/>
      <c r="P347" s="65"/>
      <c r="Q347" s="65"/>
      <c r="R347" s="59"/>
      <c r="S347" s="59"/>
      <c r="T347" s="38"/>
    </row>
    <row r="348" spans="1:20" ht="18" customHeight="1">
      <c r="A348" s="60"/>
      <c r="B348" s="60"/>
      <c r="C348" s="60"/>
      <c r="D348" s="60"/>
      <c r="E348" s="60"/>
      <c r="F348" s="60"/>
      <c r="G348" s="60"/>
      <c r="H348" s="61"/>
      <c r="I348" s="61"/>
      <c r="J348" s="60"/>
      <c r="K348" s="58"/>
      <c r="L348" s="58"/>
      <c r="M348" s="58"/>
      <c r="N348" s="58"/>
      <c r="O348" s="65"/>
      <c r="P348" s="65"/>
      <c r="Q348" s="65"/>
      <c r="R348" s="59"/>
      <c r="S348" s="59"/>
      <c r="T348" s="38"/>
    </row>
    <row r="349" spans="1:20" ht="24.75" customHeight="1">
      <c r="A349" s="211" t="s">
        <v>108</v>
      </c>
      <c r="B349" s="211" t="s">
        <v>109</v>
      </c>
      <c r="C349" s="212" t="s">
        <v>110</v>
      </c>
      <c r="D349" s="212"/>
      <c r="E349" s="212" t="s">
        <v>111</v>
      </c>
      <c r="F349" s="212"/>
      <c r="G349" s="212"/>
      <c r="H349" s="212" t="s">
        <v>112</v>
      </c>
      <c r="I349" s="212"/>
      <c r="J349" s="211" t="s">
        <v>113</v>
      </c>
      <c r="K349" s="58"/>
      <c r="L349" s="58"/>
      <c r="M349" s="58"/>
      <c r="N349" s="58"/>
      <c r="O349" s="65"/>
      <c r="P349" s="65"/>
      <c r="Q349" s="65"/>
      <c r="R349" s="59"/>
      <c r="S349" s="59"/>
      <c r="T349" s="38"/>
    </row>
    <row r="350" spans="1:20" ht="21.75" customHeight="1">
      <c r="A350" s="201" t="s">
        <v>11</v>
      </c>
      <c r="B350" s="201" t="s">
        <v>33</v>
      </c>
      <c r="C350" s="202" t="s">
        <v>114</v>
      </c>
      <c r="D350" s="202"/>
      <c r="E350" s="203" t="s">
        <v>269</v>
      </c>
      <c r="F350" s="203"/>
      <c r="G350" s="203"/>
      <c r="H350" s="204" t="s">
        <v>180</v>
      </c>
      <c r="I350" s="204"/>
      <c r="J350" s="73" t="s">
        <v>307</v>
      </c>
      <c r="K350" s="58"/>
      <c r="L350" s="58"/>
      <c r="M350" s="58"/>
      <c r="N350" s="58"/>
      <c r="O350" s="65"/>
      <c r="P350" s="65"/>
      <c r="Q350" s="65"/>
      <c r="R350" s="59"/>
      <c r="S350" s="59"/>
      <c r="T350" s="38"/>
    </row>
    <row r="351" spans="1:20" ht="21" customHeight="1">
      <c r="A351" s="201" t="s">
        <v>11</v>
      </c>
      <c r="B351" s="201" t="s">
        <v>33</v>
      </c>
      <c r="C351" s="202" t="s">
        <v>114</v>
      </c>
      <c r="D351" s="202"/>
      <c r="E351" s="202" t="s">
        <v>181</v>
      </c>
      <c r="F351" s="202"/>
      <c r="G351" s="202"/>
      <c r="H351" s="205" t="s">
        <v>180</v>
      </c>
      <c r="I351" s="205"/>
      <c r="J351" s="73" t="s">
        <v>307</v>
      </c>
      <c r="K351" s="58"/>
      <c r="L351" s="58"/>
      <c r="M351" s="58"/>
      <c r="N351" s="58"/>
      <c r="O351" s="65"/>
      <c r="P351" s="65"/>
      <c r="Q351" s="65"/>
      <c r="R351" s="59"/>
      <c r="S351" s="59"/>
      <c r="T351" s="38"/>
    </row>
    <row r="352" spans="1:20" ht="23.25" customHeight="1">
      <c r="A352" s="201" t="s">
        <v>11</v>
      </c>
      <c r="B352" s="201" t="s">
        <v>33</v>
      </c>
      <c r="C352" s="202" t="s">
        <v>114</v>
      </c>
      <c r="D352" s="202"/>
      <c r="E352" s="202" t="s">
        <v>182</v>
      </c>
      <c r="F352" s="202"/>
      <c r="G352" s="202"/>
      <c r="H352" s="205" t="s">
        <v>180</v>
      </c>
      <c r="I352" s="205"/>
      <c r="J352" s="73" t="s">
        <v>307</v>
      </c>
      <c r="K352" s="58"/>
      <c r="L352" s="58"/>
      <c r="M352" s="58"/>
      <c r="N352" s="58"/>
      <c r="O352" s="65"/>
      <c r="P352" s="65"/>
      <c r="Q352" s="65"/>
      <c r="R352" s="59"/>
      <c r="S352" s="59"/>
      <c r="T352" s="38"/>
    </row>
    <row r="353" spans="1:20" ht="21" customHeight="1">
      <c r="A353" s="201" t="s">
        <v>11</v>
      </c>
      <c r="B353" s="201" t="s">
        <v>33</v>
      </c>
      <c r="C353" s="202" t="s">
        <v>138</v>
      </c>
      <c r="D353" s="202"/>
      <c r="E353" s="202" t="s">
        <v>184</v>
      </c>
      <c r="F353" s="202"/>
      <c r="G353" s="202"/>
      <c r="H353" s="204" t="s">
        <v>183</v>
      </c>
      <c r="I353" s="204"/>
      <c r="J353" s="73" t="s">
        <v>398</v>
      </c>
      <c r="K353" s="58"/>
      <c r="L353" s="58"/>
      <c r="M353" s="58"/>
      <c r="N353" s="58"/>
      <c r="O353" s="65"/>
      <c r="P353" s="65"/>
      <c r="Q353" s="65"/>
      <c r="R353" s="59"/>
      <c r="S353" s="59"/>
      <c r="T353" s="38"/>
    </row>
    <row r="354" spans="1:20" ht="21.75" customHeight="1">
      <c r="A354" s="201" t="s">
        <v>11</v>
      </c>
      <c r="B354" s="201" t="s">
        <v>33</v>
      </c>
      <c r="C354" s="202" t="s">
        <v>139</v>
      </c>
      <c r="D354" s="202"/>
      <c r="E354" s="202" t="s">
        <v>179</v>
      </c>
      <c r="F354" s="202"/>
      <c r="G354" s="202"/>
      <c r="H354" s="204" t="s">
        <v>178</v>
      </c>
      <c r="I354" s="204"/>
      <c r="J354" s="73" t="s">
        <v>399</v>
      </c>
      <c r="K354" s="58"/>
      <c r="L354" s="58"/>
      <c r="M354" s="58"/>
      <c r="N354" s="58"/>
      <c r="O354" s="65"/>
      <c r="P354" s="65"/>
      <c r="Q354" s="65"/>
      <c r="R354" s="59"/>
      <c r="S354" s="59"/>
      <c r="T354" s="38"/>
    </row>
    <row r="355" spans="1:20" ht="21.75" customHeight="1">
      <c r="A355" s="201" t="s">
        <v>11</v>
      </c>
      <c r="B355" s="201" t="s">
        <v>33</v>
      </c>
      <c r="C355" s="206" t="s">
        <v>114</v>
      </c>
      <c r="D355" s="206"/>
      <c r="E355" s="206" t="s">
        <v>270</v>
      </c>
      <c r="F355" s="206"/>
      <c r="G355" s="206"/>
      <c r="H355" s="206" t="s">
        <v>271</v>
      </c>
      <c r="I355" s="206"/>
      <c r="J355" s="73" t="s">
        <v>400</v>
      </c>
      <c r="K355" s="58"/>
      <c r="L355" s="58"/>
      <c r="M355" s="58"/>
      <c r="N355" s="58"/>
      <c r="O355" s="65"/>
      <c r="P355" s="65"/>
      <c r="Q355" s="65"/>
      <c r="R355" s="59"/>
      <c r="S355" s="59"/>
      <c r="T355" s="38"/>
    </row>
    <row r="356" spans="1:20" ht="24.75" customHeight="1">
      <c r="A356" s="207" t="s">
        <v>11</v>
      </c>
      <c r="B356" s="207" t="s">
        <v>31</v>
      </c>
      <c r="C356" s="202" t="s">
        <v>186</v>
      </c>
      <c r="D356" s="202"/>
      <c r="E356" s="202" t="s">
        <v>185</v>
      </c>
      <c r="F356" s="202"/>
      <c r="G356" s="202"/>
      <c r="H356" s="204" t="s">
        <v>187</v>
      </c>
      <c r="I356" s="204"/>
      <c r="J356" s="73" t="s">
        <v>401</v>
      </c>
      <c r="K356" s="58"/>
      <c r="L356" s="58"/>
      <c r="M356" s="58"/>
      <c r="N356" s="58"/>
      <c r="O356" s="65"/>
      <c r="P356" s="65"/>
      <c r="Q356" s="65"/>
      <c r="R356" s="59"/>
      <c r="S356" s="59"/>
      <c r="T356" s="38"/>
    </row>
    <row r="357" spans="1:20" ht="24.75" customHeight="1">
      <c r="A357" s="208" t="s">
        <v>11</v>
      </c>
      <c r="B357" s="207" t="s">
        <v>31</v>
      </c>
      <c r="C357" s="205" t="s">
        <v>114</v>
      </c>
      <c r="D357" s="205"/>
      <c r="E357" s="205" t="s">
        <v>191</v>
      </c>
      <c r="F357" s="205"/>
      <c r="G357" s="205"/>
      <c r="H357" s="205" t="s">
        <v>180</v>
      </c>
      <c r="I357" s="205"/>
      <c r="J357" s="73" t="s">
        <v>307</v>
      </c>
      <c r="K357" s="58"/>
      <c r="L357" s="58"/>
      <c r="M357" s="58"/>
      <c r="N357" s="58"/>
      <c r="O357" s="65"/>
      <c r="P357" s="65"/>
      <c r="Q357" s="65"/>
      <c r="R357" s="59"/>
      <c r="S357" s="59"/>
      <c r="T357" s="38"/>
    </row>
    <row r="358" spans="1:20" ht="24.75" customHeight="1">
      <c r="A358" s="208" t="s">
        <v>11</v>
      </c>
      <c r="B358" s="207" t="s">
        <v>31</v>
      </c>
      <c r="C358" s="205" t="s">
        <v>114</v>
      </c>
      <c r="D358" s="205"/>
      <c r="E358" s="205" t="s">
        <v>192</v>
      </c>
      <c r="F358" s="205"/>
      <c r="G358" s="205"/>
      <c r="H358" s="205" t="s">
        <v>180</v>
      </c>
      <c r="I358" s="205"/>
      <c r="J358" s="73" t="s">
        <v>307</v>
      </c>
      <c r="K358" s="58"/>
      <c r="L358" s="58"/>
      <c r="M358" s="58"/>
      <c r="N358" s="58"/>
      <c r="O358" s="65"/>
      <c r="P358" s="65"/>
      <c r="Q358" s="65"/>
      <c r="R358" s="59"/>
      <c r="S358" s="59"/>
      <c r="T358" s="38"/>
    </row>
    <row r="359" spans="1:20" ht="24.75" customHeight="1">
      <c r="A359" s="208" t="s">
        <v>11</v>
      </c>
      <c r="B359" s="207" t="s">
        <v>31</v>
      </c>
      <c r="C359" s="205" t="s">
        <v>114</v>
      </c>
      <c r="D359" s="205"/>
      <c r="E359" s="205" t="s">
        <v>193</v>
      </c>
      <c r="F359" s="205"/>
      <c r="G359" s="205"/>
      <c r="H359" s="205" t="s">
        <v>180</v>
      </c>
      <c r="I359" s="205"/>
      <c r="J359" s="73" t="s">
        <v>308</v>
      </c>
      <c r="K359" s="58"/>
      <c r="L359" s="58"/>
      <c r="M359" s="58"/>
      <c r="N359" s="58"/>
      <c r="O359" s="65"/>
      <c r="P359" s="65"/>
      <c r="Q359" s="65"/>
      <c r="R359" s="59"/>
      <c r="S359" s="59"/>
      <c r="T359" s="38"/>
    </row>
    <row r="360" spans="1:20" ht="24.75" customHeight="1">
      <c r="A360" s="208" t="s">
        <v>11</v>
      </c>
      <c r="B360" s="207" t="s">
        <v>31</v>
      </c>
      <c r="C360" s="205" t="s">
        <v>114</v>
      </c>
      <c r="D360" s="205"/>
      <c r="E360" s="205" t="s">
        <v>194</v>
      </c>
      <c r="F360" s="205"/>
      <c r="G360" s="205"/>
      <c r="H360" s="205" t="s">
        <v>180</v>
      </c>
      <c r="I360" s="205"/>
      <c r="J360" s="73" t="s">
        <v>307</v>
      </c>
      <c r="K360" s="58"/>
      <c r="L360" s="58"/>
      <c r="M360" s="58"/>
      <c r="N360" s="58"/>
      <c r="O360" s="65"/>
      <c r="P360" s="65"/>
      <c r="Q360" s="65"/>
      <c r="R360" s="59"/>
      <c r="S360" s="59"/>
      <c r="T360" s="38"/>
    </row>
    <row r="361" spans="1:20" ht="24.75" customHeight="1">
      <c r="A361" s="208" t="s">
        <v>11</v>
      </c>
      <c r="B361" s="207" t="s">
        <v>31</v>
      </c>
      <c r="C361" s="205" t="s">
        <v>114</v>
      </c>
      <c r="D361" s="205"/>
      <c r="E361" s="202" t="s">
        <v>195</v>
      </c>
      <c r="F361" s="202"/>
      <c r="G361" s="202"/>
      <c r="H361" s="204" t="s">
        <v>180</v>
      </c>
      <c r="I361" s="204"/>
      <c r="J361" s="73" t="s">
        <v>307</v>
      </c>
      <c r="K361" s="58"/>
      <c r="L361" s="58"/>
      <c r="M361" s="58"/>
      <c r="N361" s="58"/>
      <c r="O361" s="65"/>
      <c r="P361" s="65"/>
      <c r="Q361" s="65"/>
      <c r="R361" s="59"/>
      <c r="S361" s="59"/>
      <c r="T361" s="38"/>
    </row>
    <row r="362" spans="1:20" ht="24.75" customHeight="1">
      <c r="A362" s="208" t="s">
        <v>11</v>
      </c>
      <c r="B362" s="207" t="s">
        <v>31</v>
      </c>
      <c r="C362" s="206" t="s">
        <v>116</v>
      </c>
      <c r="D362" s="206"/>
      <c r="E362" s="206" t="s">
        <v>402</v>
      </c>
      <c r="F362" s="206"/>
      <c r="G362" s="206"/>
      <c r="H362" s="206" t="s">
        <v>272</v>
      </c>
      <c r="I362" s="206"/>
      <c r="J362" s="73" t="s">
        <v>306</v>
      </c>
      <c r="K362" s="58"/>
      <c r="L362" s="58"/>
      <c r="M362" s="58"/>
      <c r="N362" s="58"/>
      <c r="O362" s="65"/>
      <c r="P362" s="65"/>
      <c r="Q362" s="65"/>
      <c r="R362" s="59"/>
      <c r="S362" s="59"/>
      <c r="T362" s="38"/>
    </row>
    <row r="363" spans="1:20" ht="34.5" customHeight="1">
      <c r="A363" s="208" t="s">
        <v>11</v>
      </c>
      <c r="B363" s="207" t="s">
        <v>31</v>
      </c>
      <c r="C363" s="206" t="s">
        <v>280</v>
      </c>
      <c r="D363" s="206"/>
      <c r="E363" s="206" t="s">
        <v>277</v>
      </c>
      <c r="F363" s="206"/>
      <c r="G363" s="206"/>
      <c r="H363" s="206" t="s">
        <v>283</v>
      </c>
      <c r="I363" s="206"/>
      <c r="J363" s="73" t="s">
        <v>305</v>
      </c>
      <c r="K363" s="58"/>
      <c r="L363" s="58"/>
      <c r="M363" s="58"/>
      <c r="N363" s="58"/>
      <c r="O363" s="65"/>
      <c r="P363" s="65"/>
      <c r="Q363" s="65"/>
      <c r="R363" s="59"/>
      <c r="S363" s="59"/>
      <c r="T363" s="38"/>
    </row>
    <row r="364" spans="1:20" ht="24.75" customHeight="1">
      <c r="A364" s="208" t="s">
        <v>11</v>
      </c>
      <c r="B364" s="207" t="s">
        <v>31</v>
      </c>
      <c r="C364" s="206" t="s">
        <v>281</v>
      </c>
      <c r="D364" s="206"/>
      <c r="E364" s="206" t="s">
        <v>278</v>
      </c>
      <c r="F364" s="206"/>
      <c r="G364" s="206"/>
      <c r="H364" s="206" t="s">
        <v>284</v>
      </c>
      <c r="I364" s="206"/>
      <c r="J364" s="73" t="s">
        <v>296</v>
      </c>
      <c r="K364" s="58"/>
      <c r="L364" s="58"/>
      <c r="M364" s="58"/>
      <c r="N364" s="58"/>
      <c r="O364" s="65"/>
      <c r="P364" s="65"/>
      <c r="Q364" s="65"/>
      <c r="R364" s="59"/>
      <c r="S364" s="59"/>
      <c r="T364" s="38"/>
    </row>
    <row r="365" spans="1:20" ht="24.75" customHeight="1">
      <c r="A365" s="208" t="s">
        <v>11</v>
      </c>
      <c r="B365" s="207" t="s">
        <v>31</v>
      </c>
      <c r="C365" s="206" t="s">
        <v>282</v>
      </c>
      <c r="D365" s="206"/>
      <c r="E365" s="206" t="s">
        <v>279</v>
      </c>
      <c r="F365" s="206"/>
      <c r="G365" s="206"/>
      <c r="H365" s="206" t="s">
        <v>285</v>
      </c>
      <c r="I365" s="206"/>
      <c r="J365" s="73" t="s">
        <v>304</v>
      </c>
      <c r="K365" s="58"/>
      <c r="L365" s="58"/>
      <c r="M365" s="58"/>
      <c r="N365" s="58"/>
      <c r="O365" s="65"/>
      <c r="P365" s="65"/>
      <c r="Q365" s="65"/>
      <c r="R365" s="59"/>
      <c r="S365" s="59"/>
      <c r="T365" s="38"/>
    </row>
    <row r="366" spans="1:20" ht="24.75" customHeight="1">
      <c r="A366" s="207" t="s">
        <v>11</v>
      </c>
      <c r="B366" s="207" t="s">
        <v>199</v>
      </c>
      <c r="C366" s="202" t="s">
        <v>197</v>
      </c>
      <c r="D366" s="202"/>
      <c r="E366" s="202" t="s">
        <v>196</v>
      </c>
      <c r="F366" s="202"/>
      <c r="G366" s="202"/>
      <c r="H366" s="204" t="s">
        <v>198</v>
      </c>
      <c r="I366" s="204"/>
      <c r="J366" s="73" t="s">
        <v>303</v>
      </c>
      <c r="K366" s="58"/>
      <c r="L366" s="58"/>
      <c r="M366" s="58"/>
      <c r="N366" s="58"/>
      <c r="O366" s="65"/>
      <c r="P366" s="65"/>
      <c r="Q366" s="65"/>
      <c r="R366" s="59"/>
      <c r="S366" s="59"/>
      <c r="T366" s="38"/>
    </row>
    <row r="367" spans="1:20" ht="24.75" customHeight="1">
      <c r="A367" s="207" t="s">
        <v>11</v>
      </c>
      <c r="B367" s="207" t="s">
        <v>29</v>
      </c>
      <c r="C367" s="205" t="s">
        <v>117</v>
      </c>
      <c r="D367" s="205"/>
      <c r="E367" s="205" t="s">
        <v>200</v>
      </c>
      <c r="F367" s="205"/>
      <c r="G367" s="205"/>
      <c r="H367" s="205" t="s">
        <v>201</v>
      </c>
      <c r="I367" s="205"/>
      <c r="J367" s="73" t="s">
        <v>302</v>
      </c>
      <c r="K367" s="58"/>
      <c r="L367" s="58"/>
      <c r="M367" s="58"/>
      <c r="N367" s="58"/>
      <c r="O367" s="65"/>
      <c r="P367" s="65"/>
      <c r="Q367" s="65"/>
      <c r="R367" s="59"/>
      <c r="S367" s="59"/>
      <c r="T367" s="38"/>
    </row>
    <row r="368" spans="1:20" ht="24.75" customHeight="1">
      <c r="A368" s="207" t="s">
        <v>11</v>
      </c>
      <c r="B368" s="207" t="s">
        <v>29</v>
      </c>
      <c r="C368" s="202" t="s">
        <v>139</v>
      </c>
      <c r="D368" s="202"/>
      <c r="E368" s="202" t="s">
        <v>203</v>
      </c>
      <c r="F368" s="202"/>
      <c r="G368" s="202"/>
      <c r="H368" s="204" t="s">
        <v>204</v>
      </c>
      <c r="I368" s="204"/>
      <c r="J368" s="73" t="s">
        <v>301</v>
      </c>
      <c r="K368" s="58"/>
      <c r="L368" s="58"/>
      <c r="M368" s="58"/>
      <c r="N368" s="58"/>
      <c r="O368" s="65"/>
      <c r="P368" s="65"/>
      <c r="Q368" s="65"/>
      <c r="R368" s="59"/>
      <c r="S368" s="59"/>
      <c r="T368" s="38"/>
    </row>
    <row r="369" spans="1:20" ht="24.75" customHeight="1">
      <c r="A369" s="207" t="s">
        <v>11</v>
      </c>
      <c r="B369" s="207" t="s">
        <v>29</v>
      </c>
      <c r="C369" s="206" t="s">
        <v>289</v>
      </c>
      <c r="D369" s="206"/>
      <c r="E369" s="206" t="s">
        <v>287</v>
      </c>
      <c r="F369" s="206"/>
      <c r="G369" s="206"/>
      <c r="H369" s="206" t="s">
        <v>291</v>
      </c>
      <c r="I369" s="206"/>
      <c r="J369" s="73" t="s">
        <v>300</v>
      </c>
      <c r="K369" s="58"/>
      <c r="L369" s="58"/>
      <c r="M369" s="58"/>
      <c r="N369" s="58"/>
      <c r="O369" s="65"/>
      <c r="P369" s="65"/>
      <c r="Q369" s="65"/>
      <c r="R369" s="59"/>
      <c r="S369" s="59"/>
      <c r="T369" s="38"/>
    </row>
    <row r="370" spans="1:20" ht="33" customHeight="1">
      <c r="A370" s="207" t="s">
        <v>11</v>
      </c>
      <c r="B370" s="207" t="s">
        <v>29</v>
      </c>
      <c r="C370" s="206" t="s">
        <v>290</v>
      </c>
      <c r="D370" s="206"/>
      <c r="E370" s="206" t="s">
        <v>288</v>
      </c>
      <c r="F370" s="206"/>
      <c r="G370" s="206"/>
      <c r="H370" s="206" t="s">
        <v>284</v>
      </c>
      <c r="I370" s="206"/>
      <c r="J370" s="73" t="s">
        <v>296</v>
      </c>
      <c r="K370" s="58"/>
      <c r="L370" s="58"/>
      <c r="M370" s="58"/>
      <c r="N370" s="58"/>
      <c r="O370" s="65"/>
      <c r="P370" s="65"/>
      <c r="Q370" s="65"/>
      <c r="R370" s="59"/>
      <c r="S370" s="59"/>
      <c r="T370" s="38"/>
    </row>
    <row r="371" spans="1:20" ht="24.75" customHeight="1">
      <c r="A371" s="207" t="s">
        <v>12</v>
      </c>
      <c r="B371" s="207" t="s">
        <v>36</v>
      </c>
      <c r="C371" s="205" t="s">
        <v>209</v>
      </c>
      <c r="D371" s="205"/>
      <c r="E371" s="205" t="s">
        <v>211</v>
      </c>
      <c r="F371" s="205"/>
      <c r="G371" s="205"/>
      <c r="H371" s="205" t="s">
        <v>213</v>
      </c>
      <c r="I371" s="205"/>
      <c r="J371" s="73" t="s">
        <v>299</v>
      </c>
      <c r="K371" s="58"/>
      <c r="L371" s="58"/>
      <c r="M371" s="58"/>
      <c r="N371" s="58"/>
      <c r="O371" s="65"/>
      <c r="P371" s="65"/>
      <c r="Q371" s="65"/>
      <c r="R371" s="59"/>
      <c r="S371" s="59"/>
      <c r="T371" s="38"/>
    </row>
    <row r="372" spans="1:20" ht="24.75" customHeight="1">
      <c r="A372" s="207" t="s">
        <v>12</v>
      </c>
      <c r="B372" s="207" t="s">
        <v>36</v>
      </c>
      <c r="C372" s="205" t="s">
        <v>210</v>
      </c>
      <c r="D372" s="205"/>
      <c r="E372" s="205" t="s">
        <v>212</v>
      </c>
      <c r="F372" s="205"/>
      <c r="G372" s="205"/>
      <c r="H372" s="205" t="s">
        <v>214</v>
      </c>
      <c r="I372" s="205"/>
      <c r="J372" s="73" t="s">
        <v>298</v>
      </c>
      <c r="K372" s="58"/>
      <c r="L372" s="58"/>
      <c r="M372" s="58"/>
      <c r="N372" s="58"/>
      <c r="O372" s="65"/>
      <c r="P372" s="65"/>
      <c r="Q372" s="65"/>
      <c r="R372" s="59"/>
      <c r="S372" s="59"/>
      <c r="T372" s="38"/>
    </row>
    <row r="373" spans="1:11" s="7" customFormat="1" ht="24.75" customHeight="1">
      <c r="A373" s="207" t="s">
        <v>12</v>
      </c>
      <c r="B373" s="207" t="s">
        <v>38</v>
      </c>
      <c r="C373" s="209" t="s">
        <v>216</v>
      </c>
      <c r="D373" s="209"/>
      <c r="E373" s="202" t="s">
        <v>215</v>
      </c>
      <c r="F373" s="202"/>
      <c r="G373" s="202"/>
      <c r="H373" s="204" t="s">
        <v>217</v>
      </c>
      <c r="I373" s="204"/>
      <c r="J373" s="73" t="s">
        <v>297</v>
      </c>
      <c r="K373" s="82"/>
    </row>
    <row r="374" spans="1:10" ht="34.5" customHeight="1">
      <c r="A374" s="207" t="s">
        <v>12</v>
      </c>
      <c r="B374" s="207" t="s">
        <v>38</v>
      </c>
      <c r="C374" s="202" t="s">
        <v>293</v>
      </c>
      <c r="D374" s="202"/>
      <c r="E374" s="202" t="s">
        <v>292</v>
      </c>
      <c r="F374" s="202"/>
      <c r="G374" s="202"/>
      <c r="H374" s="204" t="s">
        <v>284</v>
      </c>
      <c r="I374" s="204"/>
      <c r="J374" s="73" t="s">
        <v>296</v>
      </c>
    </row>
    <row r="375" spans="1:10" ht="45" customHeight="1">
      <c r="A375" s="207" t="s">
        <v>12</v>
      </c>
      <c r="B375" s="208" t="s">
        <v>324</v>
      </c>
      <c r="C375" s="206" t="s">
        <v>295</v>
      </c>
      <c r="D375" s="206"/>
      <c r="E375" s="206" t="s">
        <v>294</v>
      </c>
      <c r="F375" s="206"/>
      <c r="G375" s="206"/>
      <c r="H375" s="206" t="s">
        <v>284</v>
      </c>
      <c r="I375" s="206"/>
      <c r="J375" s="73" t="s">
        <v>296</v>
      </c>
    </row>
    <row r="376" spans="1:11" ht="24.75" customHeight="1">
      <c r="A376" s="154" t="s">
        <v>235</v>
      </c>
      <c r="B376" s="154"/>
      <c r="C376" s="154"/>
      <c r="D376" s="154"/>
      <c r="E376" s="154"/>
      <c r="F376" s="154"/>
      <c r="G376" s="154"/>
      <c r="H376" s="154"/>
      <c r="I376" s="154"/>
      <c r="J376" s="154"/>
      <c r="K376" s="38"/>
    </row>
    <row r="377" spans="1:12" ht="24.75" customHeight="1">
      <c r="A377" s="151"/>
      <c r="B377" s="151"/>
      <c r="C377" s="151"/>
      <c r="D377" s="151"/>
      <c r="E377" s="151"/>
      <c r="F377" s="151"/>
      <c r="G377" s="151"/>
      <c r="H377" s="151"/>
      <c r="I377" s="151"/>
      <c r="J377" s="151"/>
      <c r="K377" s="151"/>
      <c r="L377" s="151"/>
    </row>
    <row r="378" spans="1:10" ht="24.75" customHeight="1">
      <c r="A378" s="211" t="s">
        <v>397</v>
      </c>
      <c r="B378" s="211" t="s">
        <v>122</v>
      </c>
      <c r="C378" s="211" t="s">
        <v>109</v>
      </c>
      <c r="D378" s="212" t="s">
        <v>110</v>
      </c>
      <c r="E378" s="212"/>
      <c r="F378" s="211"/>
      <c r="G378" s="212" t="s">
        <v>111</v>
      </c>
      <c r="H378" s="212"/>
      <c r="I378" s="211" t="s">
        <v>115</v>
      </c>
      <c r="J378" s="211"/>
    </row>
    <row r="379" spans="1:10" ht="24.75" customHeight="1">
      <c r="A379" s="45"/>
      <c r="B379" s="45"/>
      <c r="C379" s="45"/>
      <c r="D379" s="178"/>
      <c r="E379" s="178"/>
      <c r="F379" s="45"/>
      <c r="G379" s="178"/>
      <c r="H379" s="178"/>
      <c r="I379" s="45"/>
      <c r="J379" s="45"/>
    </row>
    <row r="380" spans="1:10" ht="24.75" customHeight="1">
      <c r="A380" s="45"/>
      <c r="B380" s="45"/>
      <c r="C380" s="45"/>
      <c r="D380" s="178"/>
      <c r="E380" s="178"/>
      <c r="F380" s="45"/>
      <c r="G380" s="178"/>
      <c r="H380" s="178"/>
      <c r="I380" s="45"/>
      <c r="J380" s="45"/>
    </row>
    <row r="381" spans="1:10" ht="24.75" customHeight="1">
      <c r="A381" s="45"/>
      <c r="B381" s="45"/>
      <c r="C381" s="45"/>
      <c r="D381" s="178"/>
      <c r="E381" s="178"/>
      <c r="F381" s="45"/>
      <c r="G381" s="178"/>
      <c r="H381" s="178"/>
      <c r="I381" s="45"/>
      <c r="J381" s="45"/>
    </row>
    <row r="382" spans="1:10" ht="24.75" customHeight="1">
      <c r="A382" s="45"/>
      <c r="B382" s="45"/>
      <c r="C382" s="45"/>
      <c r="D382" s="178"/>
      <c r="E382" s="178"/>
      <c r="F382" s="45"/>
      <c r="G382" s="178"/>
      <c r="H382" s="178"/>
      <c r="I382" s="45"/>
      <c r="J382" s="45"/>
    </row>
    <row r="383" spans="1:10" ht="24.75" customHeight="1">
      <c r="A383" s="45"/>
      <c r="B383" s="45"/>
      <c r="C383" s="45"/>
      <c r="D383" s="178"/>
      <c r="E383" s="178"/>
      <c r="F383" s="45"/>
      <c r="G383" s="178"/>
      <c r="H383" s="178"/>
      <c r="I383" s="45"/>
      <c r="J383" s="45"/>
    </row>
    <row r="384" spans="1:9" ht="24.75" customHeight="1">
      <c r="A384" s="43"/>
      <c r="B384" s="43"/>
      <c r="C384" s="43"/>
      <c r="D384" s="43"/>
      <c r="E384" s="43"/>
      <c r="F384" s="43"/>
      <c r="G384" s="43"/>
      <c r="H384" s="43"/>
      <c r="I384" s="43"/>
    </row>
    <row r="385" spans="1:10" ht="24.75" customHeight="1">
      <c r="A385" s="177" t="s">
        <v>236</v>
      </c>
      <c r="B385" s="177"/>
      <c r="C385" s="177"/>
      <c r="D385" s="177"/>
      <c r="E385" s="177"/>
      <c r="F385" s="177"/>
      <c r="G385" s="177"/>
      <c r="H385" s="177"/>
      <c r="I385" s="177"/>
      <c r="J385" s="177"/>
    </row>
    <row r="386" spans="1:10" ht="17.25" customHeight="1">
      <c r="A386" s="76"/>
      <c r="B386" s="76"/>
      <c r="C386" s="76"/>
      <c r="D386" s="76"/>
      <c r="E386" s="76"/>
      <c r="F386" s="76"/>
      <c r="G386" s="76"/>
      <c r="H386" s="64"/>
      <c r="I386" s="64"/>
      <c r="J386" s="60"/>
    </row>
    <row r="387" spans="1:10" ht="24.75" customHeight="1">
      <c r="A387" s="213" t="s">
        <v>50</v>
      </c>
      <c r="B387" s="213" t="s">
        <v>108</v>
      </c>
      <c r="C387" s="213" t="s">
        <v>109</v>
      </c>
      <c r="D387" s="214" t="s">
        <v>111</v>
      </c>
      <c r="E387" s="214"/>
      <c r="F387" s="213"/>
      <c r="G387" s="214" t="s">
        <v>110</v>
      </c>
      <c r="H387" s="214"/>
      <c r="I387" s="213" t="s">
        <v>115</v>
      </c>
      <c r="J387" s="213" t="s">
        <v>220</v>
      </c>
    </row>
    <row r="388" spans="1:10" ht="25.5" customHeight="1">
      <c r="A388" s="71">
        <v>1</v>
      </c>
      <c r="B388" s="62" t="s">
        <v>11</v>
      </c>
      <c r="C388" s="86" t="s">
        <v>33</v>
      </c>
      <c r="D388" s="155" t="s">
        <v>143</v>
      </c>
      <c r="E388" s="155"/>
      <c r="F388" s="86"/>
      <c r="G388" s="156" t="s">
        <v>142</v>
      </c>
      <c r="H388" s="156"/>
      <c r="I388" s="86" t="s">
        <v>173</v>
      </c>
      <c r="J388" s="196" t="s">
        <v>384</v>
      </c>
    </row>
    <row r="389" spans="1:10" ht="24.75" customHeight="1">
      <c r="A389" s="71">
        <v>2</v>
      </c>
      <c r="B389" s="62" t="s">
        <v>11</v>
      </c>
      <c r="C389" s="86" t="s">
        <v>33</v>
      </c>
      <c r="D389" s="156" t="s">
        <v>144</v>
      </c>
      <c r="E389" s="156"/>
      <c r="F389" s="62"/>
      <c r="G389" s="156" t="s">
        <v>124</v>
      </c>
      <c r="H389" s="156"/>
      <c r="I389" s="86" t="s">
        <v>175</v>
      </c>
      <c r="J389" s="129" t="s">
        <v>385</v>
      </c>
    </row>
    <row r="390" spans="1:10" ht="24.75" customHeight="1">
      <c r="A390" s="71">
        <v>3</v>
      </c>
      <c r="B390" s="62" t="s">
        <v>11</v>
      </c>
      <c r="C390" s="86" t="s">
        <v>31</v>
      </c>
      <c r="D390" s="156" t="s">
        <v>147</v>
      </c>
      <c r="E390" s="156"/>
      <c r="F390" s="72"/>
      <c r="G390" s="156" t="s">
        <v>124</v>
      </c>
      <c r="H390" s="156"/>
      <c r="I390" s="86" t="s">
        <v>172</v>
      </c>
      <c r="J390" s="129" t="s">
        <v>386</v>
      </c>
    </row>
    <row r="391" spans="1:10" ht="24.75" customHeight="1">
      <c r="A391" s="71">
        <v>4</v>
      </c>
      <c r="B391" s="62" t="s">
        <v>11</v>
      </c>
      <c r="C391" s="86" t="s">
        <v>387</v>
      </c>
      <c r="D391" s="156" t="s">
        <v>146</v>
      </c>
      <c r="E391" s="156"/>
      <c r="F391" s="156" t="s">
        <v>114</v>
      </c>
      <c r="G391" s="156"/>
      <c r="H391" s="156"/>
      <c r="I391" s="86" t="s">
        <v>190</v>
      </c>
      <c r="J391" s="129" t="s">
        <v>388</v>
      </c>
    </row>
    <row r="392" spans="1:10" ht="24.75" customHeight="1">
      <c r="A392" s="71">
        <v>7</v>
      </c>
      <c r="B392" s="86" t="s">
        <v>11</v>
      </c>
      <c r="C392" s="86" t="s">
        <v>29</v>
      </c>
      <c r="D392" s="155" t="s">
        <v>154</v>
      </c>
      <c r="E392" s="155"/>
      <c r="F392" s="97"/>
      <c r="G392" s="176" t="s">
        <v>153</v>
      </c>
      <c r="H392" s="176"/>
      <c r="I392" s="86" t="s">
        <v>177</v>
      </c>
      <c r="J392" s="129" t="s">
        <v>389</v>
      </c>
    </row>
    <row r="393" spans="1:10" ht="24.75" customHeight="1">
      <c r="A393" s="71">
        <v>8</v>
      </c>
      <c r="B393" s="86" t="s">
        <v>11</v>
      </c>
      <c r="C393" s="86" t="s">
        <v>29</v>
      </c>
      <c r="D393" s="155" t="s">
        <v>148</v>
      </c>
      <c r="E393" s="155"/>
      <c r="F393" s="97"/>
      <c r="G393" s="176" t="s">
        <v>145</v>
      </c>
      <c r="H393" s="176"/>
      <c r="I393" s="86" t="s">
        <v>174</v>
      </c>
      <c r="J393" s="129" t="s">
        <v>390</v>
      </c>
    </row>
    <row r="394" spans="1:10" ht="24.75" customHeight="1">
      <c r="A394" s="71">
        <v>9</v>
      </c>
      <c r="B394" s="86" t="s">
        <v>11</v>
      </c>
      <c r="C394" s="86" t="s">
        <v>29</v>
      </c>
      <c r="D394" s="155" t="s">
        <v>149</v>
      </c>
      <c r="E394" s="155"/>
      <c r="F394" s="97"/>
      <c r="G394" s="176" t="s">
        <v>124</v>
      </c>
      <c r="H394" s="176"/>
      <c r="I394" s="86" t="s">
        <v>202</v>
      </c>
      <c r="J394" s="129" t="s">
        <v>391</v>
      </c>
    </row>
    <row r="395" spans="1:10" ht="24.75" customHeight="1">
      <c r="A395" s="71">
        <v>10</v>
      </c>
      <c r="B395" s="86" t="s">
        <v>11</v>
      </c>
      <c r="C395" s="86" t="s">
        <v>29</v>
      </c>
      <c r="D395" s="155" t="s">
        <v>286</v>
      </c>
      <c r="E395" s="155"/>
      <c r="F395" s="97"/>
      <c r="G395" s="176" t="s">
        <v>125</v>
      </c>
      <c r="H395" s="176"/>
      <c r="I395" s="86" t="s">
        <v>205</v>
      </c>
      <c r="J395" s="129" t="s">
        <v>392</v>
      </c>
    </row>
    <row r="396" spans="1:10" ht="24.75" customHeight="1">
      <c r="A396" s="71">
        <v>11</v>
      </c>
      <c r="B396" s="86" t="s">
        <v>12</v>
      </c>
      <c r="C396" s="86" t="s">
        <v>36</v>
      </c>
      <c r="D396" s="155" t="s">
        <v>206</v>
      </c>
      <c r="E396" s="155"/>
      <c r="F396" s="97"/>
      <c r="G396" s="156" t="s">
        <v>207</v>
      </c>
      <c r="H396" s="156"/>
      <c r="I396" s="121" t="s">
        <v>208</v>
      </c>
      <c r="J396" s="71" t="s">
        <v>393</v>
      </c>
    </row>
    <row r="397" spans="1:10" ht="24.75" customHeight="1">
      <c r="A397" s="71">
        <v>12</v>
      </c>
      <c r="B397" s="62" t="s">
        <v>11</v>
      </c>
      <c r="C397" s="86" t="s">
        <v>31</v>
      </c>
      <c r="D397" s="155" t="s">
        <v>189</v>
      </c>
      <c r="E397" s="155"/>
      <c r="F397" s="97"/>
      <c r="G397" s="155" t="s">
        <v>117</v>
      </c>
      <c r="H397" s="155"/>
      <c r="I397" s="121">
        <v>41715</v>
      </c>
      <c r="J397" s="71" t="s">
        <v>394</v>
      </c>
    </row>
    <row r="398" spans="1:10" ht="24.75" customHeight="1">
      <c r="A398" s="71">
        <v>13</v>
      </c>
      <c r="B398" s="62" t="s">
        <v>11</v>
      </c>
      <c r="C398" s="86" t="s">
        <v>31</v>
      </c>
      <c r="D398" s="176" t="s">
        <v>188</v>
      </c>
      <c r="E398" s="176"/>
      <c r="F398" s="97"/>
      <c r="G398" s="155" t="s">
        <v>151</v>
      </c>
      <c r="H398" s="155"/>
      <c r="I398" s="116">
        <v>41343</v>
      </c>
      <c r="J398" s="71" t="s">
        <v>395</v>
      </c>
    </row>
    <row r="399" spans="1:10" ht="24.75" customHeight="1">
      <c r="A399" s="71">
        <v>14</v>
      </c>
      <c r="B399" s="62" t="s">
        <v>11</v>
      </c>
      <c r="C399" s="86" t="s">
        <v>33</v>
      </c>
      <c r="D399" s="176" t="s">
        <v>152</v>
      </c>
      <c r="E399" s="176"/>
      <c r="F399" s="97"/>
      <c r="G399" s="156" t="s">
        <v>114</v>
      </c>
      <c r="H399" s="156"/>
      <c r="I399" s="121" t="s">
        <v>176</v>
      </c>
      <c r="J399" s="71" t="s">
        <v>396</v>
      </c>
    </row>
    <row r="400" spans="1:10" ht="33.75" customHeight="1">
      <c r="A400" s="63"/>
      <c r="B400" s="63"/>
      <c r="C400" s="63"/>
      <c r="D400" s="115"/>
      <c r="E400" s="115"/>
      <c r="F400" s="63"/>
      <c r="G400" s="115"/>
      <c r="H400" s="115"/>
      <c r="I400" s="115"/>
      <c r="J400" s="59"/>
    </row>
    <row r="401" spans="1:10" ht="24.75" customHeight="1">
      <c r="A401" s="159" t="s">
        <v>237</v>
      </c>
      <c r="B401" s="159"/>
      <c r="C401" s="159"/>
      <c r="D401" s="159"/>
      <c r="E401" s="159"/>
      <c r="F401" s="159"/>
      <c r="G401" s="159"/>
      <c r="H401" s="159"/>
      <c r="I401" s="159"/>
      <c r="J401" s="159"/>
    </row>
    <row r="402" spans="1:10" ht="24.75" customHeight="1" thickBot="1">
      <c r="A402" s="60" t="s">
        <v>238</v>
      </c>
      <c r="B402" s="60"/>
      <c r="C402" s="60"/>
      <c r="D402" s="60"/>
      <c r="E402" s="60"/>
      <c r="F402" s="60"/>
      <c r="G402" s="60"/>
      <c r="H402" s="60"/>
      <c r="I402" s="60"/>
      <c r="J402" s="80"/>
    </row>
    <row r="403" spans="1:10" ht="24.75" customHeight="1" thickTop="1">
      <c r="A403" s="198" t="s">
        <v>50</v>
      </c>
      <c r="B403" s="199" t="s">
        <v>108</v>
      </c>
      <c r="C403" s="199" t="s">
        <v>109</v>
      </c>
      <c r="D403" s="200" t="s">
        <v>111</v>
      </c>
      <c r="E403" s="200"/>
      <c r="F403" s="199"/>
      <c r="G403" s="200" t="s">
        <v>110</v>
      </c>
      <c r="H403" s="200"/>
      <c r="I403" s="199" t="s">
        <v>123</v>
      </c>
      <c r="J403" s="197"/>
    </row>
    <row r="404" spans="1:10" ht="24.75" customHeight="1">
      <c r="A404" s="75">
        <v>1</v>
      </c>
      <c r="B404" s="71" t="s">
        <v>252</v>
      </c>
      <c r="C404" s="71" t="s">
        <v>257</v>
      </c>
      <c r="D404" s="152" t="s">
        <v>309</v>
      </c>
      <c r="E404" s="152"/>
      <c r="F404" s="71"/>
      <c r="G404" s="152" t="s">
        <v>310</v>
      </c>
      <c r="H404" s="152"/>
      <c r="I404" s="87" t="s">
        <v>311</v>
      </c>
      <c r="J404" s="195"/>
    </row>
    <row r="405" spans="1:10" ht="24.75" customHeight="1">
      <c r="A405" s="75">
        <v>2</v>
      </c>
      <c r="B405" s="71" t="s">
        <v>252</v>
      </c>
      <c r="C405" s="71" t="s">
        <v>253</v>
      </c>
      <c r="D405" s="152" t="s">
        <v>312</v>
      </c>
      <c r="E405" s="152"/>
      <c r="F405" s="71"/>
      <c r="G405" s="152" t="s">
        <v>310</v>
      </c>
      <c r="H405" s="152"/>
      <c r="I405" s="87" t="s">
        <v>311</v>
      </c>
      <c r="J405" s="81"/>
    </row>
    <row r="406" spans="1:10" ht="24.75" customHeight="1">
      <c r="A406" s="75">
        <v>3</v>
      </c>
      <c r="B406" s="71" t="s">
        <v>252</v>
      </c>
      <c r="C406" s="71" t="s">
        <v>257</v>
      </c>
      <c r="D406" s="152" t="s">
        <v>313</v>
      </c>
      <c r="E406" s="152"/>
      <c r="F406" s="71"/>
      <c r="G406" s="152" t="s">
        <v>259</v>
      </c>
      <c r="H406" s="152"/>
      <c r="I406" s="87" t="s">
        <v>311</v>
      </c>
      <c r="J406" s="81"/>
    </row>
    <row r="407" spans="1:10" ht="24.75" customHeight="1">
      <c r="A407" s="75">
        <v>4</v>
      </c>
      <c r="B407" s="71" t="s">
        <v>252</v>
      </c>
      <c r="C407" s="71" t="s">
        <v>253</v>
      </c>
      <c r="D407" s="152" t="s">
        <v>314</v>
      </c>
      <c r="E407" s="152"/>
      <c r="F407" s="71"/>
      <c r="G407" s="152" t="s">
        <v>315</v>
      </c>
      <c r="H407" s="152"/>
      <c r="I407" s="87" t="s">
        <v>311</v>
      </c>
      <c r="J407" s="81"/>
    </row>
    <row r="408" spans="1:10" ht="24.75" customHeight="1">
      <c r="A408" s="75">
        <v>5</v>
      </c>
      <c r="B408" s="71" t="s">
        <v>242</v>
      </c>
      <c r="C408" s="71" t="s">
        <v>316</v>
      </c>
      <c r="D408" s="152" t="s">
        <v>317</v>
      </c>
      <c r="E408" s="152"/>
      <c r="F408" s="71"/>
      <c r="G408" s="152" t="s">
        <v>318</v>
      </c>
      <c r="H408" s="152"/>
      <c r="I408" s="87" t="s">
        <v>319</v>
      </c>
      <c r="J408" s="81"/>
    </row>
    <row r="409" spans="1:10" ht="24.75" customHeight="1">
      <c r="A409" s="75">
        <v>6</v>
      </c>
      <c r="B409" s="71" t="s">
        <v>242</v>
      </c>
      <c r="C409" s="71" t="s">
        <v>320</v>
      </c>
      <c r="D409" s="152" t="s">
        <v>321</v>
      </c>
      <c r="E409" s="152"/>
      <c r="F409" s="71"/>
      <c r="G409" s="152" t="s">
        <v>322</v>
      </c>
      <c r="H409" s="152"/>
      <c r="I409" s="87" t="s">
        <v>323</v>
      </c>
      <c r="J409" s="81"/>
    </row>
    <row r="410" spans="1:10" ht="24.75" customHeight="1">
      <c r="A410" s="75">
        <v>7</v>
      </c>
      <c r="B410" s="71" t="s">
        <v>252</v>
      </c>
      <c r="C410" s="71" t="s">
        <v>324</v>
      </c>
      <c r="D410" s="152" t="s">
        <v>325</v>
      </c>
      <c r="E410" s="152"/>
      <c r="F410" s="71"/>
      <c r="G410" s="152" t="s">
        <v>267</v>
      </c>
      <c r="H410" s="152"/>
      <c r="I410" s="87" t="s">
        <v>323</v>
      </c>
      <c r="J410" s="81"/>
    </row>
    <row r="411" spans="1:10" ht="24.75" customHeight="1">
      <c r="A411" s="75">
        <v>8</v>
      </c>
      <c r="B411" s="71" t="s">
        <v>242</v>
      </c>
      <c r="C411" s="71" t="s">
        <v>243</v>
      </c>
      <c r="D411" s="152" t="s">
        <v>326</v>
      </c>
      <c r="E411" s="152"/>
      <c r="F411" s="71"/>
      <c r="G411" s="152" t="s">
        <v>327</v>
      </c>
      <c r="H411" s="152"/>
      <c r="I411" s="87" t="s">
        <v>328</v>
      </c>
      <c r="J411" s="81"/>
    </row>
    <row r="412" spans="1:10" ht="24.75" customHeight="1">
      <c r="A412" s="75">
        <v>9</v>
      </c>
      <c r="B412" s="71" t="s">
        <v>242</v>
      </c>
      <c r="C412" s="71" t="s">
        <v>329</v>
      </c>
      <c r="D412" s="152" t="s">
        <v>330</v>
      </c>
      <c r="E412" s="152"/>
      <c r="F412" s="71"/>
      <c r="G412" s="152" t="s">
        <v>331</v>
      </c>
      <c r="H412" s="152"/>
      <c r="I412" s="87" t="s">
        <v>328</v>
      </c>
      <c r="J412" s="81"/>
    </row>
    <row r="413" spans="1:10" ht="24.75" customHeight="1">
      <c r="A413" s="75">
        <v>10</v>
      </c>
      <c r="B413" s="71" t="s">
        <v>242</v>
      </c>
      <c r="C413" s="71" t="s">
        <v>332</v>
      </c>
      <c r="D413" s="152" t="s">
        <v>333</v>
      </c>
      <c r="E413" s="152"/>
      <c r="F413" s="71"/>
      <c r="G413" s="153" t="s">
        <v>334</v>
      </c>
      <c r="H413" s="153"/>
      <c r="I413" s="88" t="s">
        <v>328</v>
      </c>
      <c r="J413" s="83"/>
    </row>
    <row r="414" spans="1:10" ht="24.75" customHeight="1">
      <c r="A414" s="75">
        <v>11</v>
      </c>
      <c r="B414" s="71" t="s">
        <v>252</v>
      </c>
      <c r="C414" s="71" t="s">
        <v>253</v>
      </c>
      <c r="D414" s="152" t="s">
        <v>335</v>
      </c>
      <c r="E414" s="152"/>
      <c r="F414" s="71"/>
      <c r="G414" s="152" t="s">
        <v>336</v>
      </c>
      <c r="H414" s="152"/>
      <c r="I414" s="87" t="s">
        <v>328</v>
      </c>
      <c r="J414" s="81"/>
    </row>
    <row r="415" spans="1:10" ht="24.75" customHeight="1">
      <c r="A415" s="75">
        <v>12</v>
      </c>
      <c r="B415" s="71" t="s">
        <v>252</v>
      </c>
      <c r="C415" s="71" t="s">
        <v>253</v>
      </c>
      <c r="D415" s="152" t="s">
        <v>337</v>
      </c>
      <c r="E415" s="152"/>
      <c r="F415" s="71"/>
      <c r="G415" s="153" t="s">
        <v>259</v>
      </c>
      <c r="H415" s="153"/>
      <c r="I415" s="88" t="s">
        <v>328</v>
      </c>
      <c r="J415" s="83"/>
    </row>
    <row r="416" spans="1:10" ht="24.75" customHeight="1">
      <c r="A416" s="75">
        <v>13</v>
      </c>
      <c r="B416" s="71" t="s">
        <v>338</v>
      </c>
      <c r="C416" s="71" t="s">
        <v>339</v>
      </c>
      <c r="D416" s="152" t="s">
        <v>340</v>
      </c>
      <c r="E416" s="152"/>
      <c r="F416" s="71"/>
      <c r="G416" s="153" t="s">
        <v>341</v>
      </c>
      <c r="H416" s="153"/>
      <c r="I416" s="88" t="s">
        <v>342</v>
      </c>
      <c r="J416" s="83"/>
    </row>
    <row r="417" spans="1:10" ht="24.75" customHeight="1">
      <c r="A417" s="75">
        <v>14</v>
      </c>
      <c r="B417" s="71" t="s">
        <v>242</v>
      </c>
      <c r="C417" s="71" t="s">
        <v>243</v>
      </c>
      <c r="D417" s="152" t="s">
        <v>343</v>
      </c>
      <c r="E417" s="152"/>
      <c r="F417" s="71"/>
      <c r="G417" s="153" t="s">
        <v>315</v>
      </c>
      <c r="H417" s="153"/>
      <c r="I417" s="88" t="s">
        <v>342</v>
      </c>
      <c r="J417" s="83"/>
    </row>
    <row r="418" spans="1:10" ht="24.75" customHeight="1">
      <c r="A418" s="75">
        <v>15</v>
      </c>
      <c r="B418" s="71" t="s">
        <v>242</v>
      </c>
      <c r="C418" s="71" t="s">
        <v>243</v>
      </c>
      <c r="D418" s="152" t="s">
        <v>344</v>
      </c>
      <c r="E418" s="152"/>
      <c r="F418" s="71"/>
      <c r="G418" s="153" t="s">
        <v>345</v>
      </c>
      <c r="H418" s="153"/>
      <c r="I418" s="88" t="s">
        <v>342</v>
      </c>
      <c r="J418" s="83"/>
    </row>
    <row r="419" spans="1:10" ht="24.75" customHeight="1">
      <c r="A419" s="75">
        <v>16</v>
      </c>
      <c r="B419" s="71" t="s">
        <v>242</v>
      </c>
      <c r="C419" s="71" t="s">
        <v>346</v>
      </c>
      <c r="D419" s="152" t="s">
        <v>347</v>
      </c>
      <c r="E419" s="152"/>
      <c r="F419" s="71"/>
      <c r="G419" s="153" t="s">
        <v>348</v>
      </c>
      <c r="H419" s="153"/>
      <c r="I419" s="88" t="s">
        <v>342</v>
      </c>
      <c r="J419" s="83"/>
    </row>
    <row r="420" spans="1:10" ht="24.75" customHeight="1">
      <c r="A420" s="75">
        <v>17</v>
      </c>
      <c r="B420" s="71" t="s">
        <v>242</v>
      </c>
      <c r="C420" s="71" t="s">
        <v>243</v>
      </c>
      <c r="D420" s="152" t="s">
        <v>349</v>
      </c>
      <c r="E420" s="152"/>
      <c r="F420" s="71"/>
      <c r="G420" s="153" t="s">
        <v>327</v>
      </c>
      <c r="H420" s="153"/>
      <c r="I420" s="88" t="s">
        <v>350</v>
      </c>
      <c r="J420" s="83"/>
    </row>
    <row r="421" spans="1:10" ht="24.75" customHeight="1">
      <c r="A421" s="75">
        <v>18</v>
      </c>
      <c r="B421" s="71" t="s">
        <v>242</v>
      </c>
      <c r="C421" s="71" t="s">
        <v>351</v>
      </c>
      <c r="D421" s="152" t="s">
        <v>352</v>
      </c>
      <c r="E421" s="152"/>
      <c r="F421" s="71"/>
      <c r="G421" s="153" t="s">
        <v>353</v>
      </c>
      <c r="H421" s="153"/>
      <c r="I421" s="88" t="s">
        <v>354</v>
      </c>
      <c r="J421" s="83"/>
    </row>
    <row r="422" spans="1:10" ht="24.75" customHeight="1">
      <c r="A422" s="75">
        <v>19</v>
      </c>
      <c r="B422" s="71" t="s">
        <v>242</v>
      </c>
      <c r="C422" s="71" t="s">
        <v>243</v>
      </c>
      <c r="D422" s="152" t="s">
        <v>244</v>
      </c>
      <c r="E422" s="152"/>
      <c r="F422" s="71"/>
      <c r="G422" s="153" t="s">
        <v>245</v>
      </c>
      <c r="H422" s="153"/>
      <c r="I422" s="88" t="s">
        <v>246</v>
      </c>
      <c r="J422" s="83"/>
    </row>
    <row r="423" spans="1:10" ht="24.75" customHeight="1">
      <c r="A423" s="75">
        <v>20</v>
      </c>
      <c r="B423" s="71" t="s">
        <v>242</v>
      </c>
      <c r="C423" s="71" t="s">
        <v>243</v>
      </c>
      <c r="D423" s="152" t="s">
        <v>247</v>
      </c>
      <c r="E423" s="152"/>
      <c r="F423" s="71"/>
      <c r="G423" s="153" t="s">
        <v>248</v>
      </c>
      <c r="H423" s="153"/>
      <c r="I423" s="88" t="s">
        <v>246</v>
      </c>
      <c r="J423" s="83"/>
    </row>
    <row r="424" spans="1:10" ht="24.75" customHeight="1">
      <c r="A424" s="75">
        <v>21</v>
      </c>
      <c r="B424" s="71" t="s">
        <v>242</v>
      </c>
      <c r="C424" s="71" t="s">
        <v>243</v>
      </c>
      <c r="D424" s="152" t="s">
        <v>249</v>
      </c>
      <c r="E424" s="152"/>
      <c r="F424" s="71"/>
      <c r="G424" s="153" t="s">
        <v>250</v>
      </c>
      <c r="H424" s="153"/>
      <c r="I424" s="88" t="s">
        <v>251</v>
      </c>
      <c r="J424" s="83"/>
    </row>
    <row r="425" spans="1:10" ht="24.75" customHeight="1">
      <c r="A425" s="75">
        <v>22</v>
      </c>
      <c r="B425" s="71" t="s">
        <v>252</v>
      </c>
      <c r="C425" s="71" t="s">
        <v>253</v>
      </c>
      <c r="D425" s="152" t="s">
        <v>254</v>
      </c>
      <c r="E425" s="152"/>
      <c r="F425" s="71"/>
      <c r="G425" s="153" t="s">
        <v>255</v>
      </c>
      <c r="H425" s="153"/>
      <c r="I425" s="88" t="s">
        <v>256</v>
      </c>
      <c r="J425" s="83"/>
    </row>
    <row r="426" spans="1:10" ht="24.75" customHeight="1">
      <c r="A426" s="75">
        <v>23</v>
      </c>
      <c r="B426" s="71" t="s">
        <v>252</v>
      </c>
      <c r="C426" s="71" t="s">
        <v>257</v>
      </c>
      <c r="D426" s="152" t="s">
        <v>258</v>
      </c>
      <c r="E426" s="152"/>
      <c r="F426" s="71"/>
      <c r="G426" s="153" t="s">
        <v>259</v>
      </c>
      <c r="H426" s="153"/>
      <c r="I426" s="88" t="s">
        <v>256</v>
      </c>
      <c r="J426" s="83"/>
    </row>
    <row r="427" spans="1:10" ht="24.75" customHeight="1">
      <c r="A427" s="75">
        <v>24</v>
      </c>
      <c r="B427" s="71" t="s">
        <v>252</v>
      </c>
      <c r="C427" s="71" t="s">
        <v>265</v>
      </c>
      <c r="D427" s="185" t="s">
        <v>266</v>
      </c>
      <c r="E427" s="186"/>
      <c r="F427" s="71"/>
      <c r="G427" s="189" t="s">
        <v>267</v>
      </c>
      <c r="H427" s="190"/>
      <c r="I427" s="88" t="s">
        <v>268</v>
      </c>
      <c r="J427" s="83"/>
    </row>
    <row r="428" spans="1:10" ht="24.75" customHeight="1">
      <c r="A428" s="75">
        <v>25</v>
      </c>
      <c r="B428" s="71" t="s">
        <v>260</v>
      </c>
      <c r="C428" s="71" t="s">
        <v>261</v>
      </c>
      <c r="D428" s="152" t="s">
        <v>262</v>
      </c>
      <c r="E428" s="152"/>
      <c r="F428" s="71"/>
      <c r="G428" s="153" t="s">
        <v>263</v>
      </c>
      <c r="H428" s="153"/>
      <c r="I428" s="88" t="s">
        <v>264</v>
      </c>
      <c r="J428" s="83"/>
    </row>
    <row r="429" spans="1:10" ht="24.75" customHeight="1">
      <c r="A429" s="75">
        <v>26</v>
      </c>
      <c r="B429" s="71" t="s">
        <v>242</v>
      </c>
      <c r="C429" s="71" t="s">
        <v>320</v>
      </c>
      <c r="D429" s="152" t="s">
        <v>355</v>
      </c>
      <c r="E429" s="152"/>
      <c r="F429" s="71"/>
      <c r="G429" s="153" t="s">
        <v>250</v>
      </c>
      <c r="H429" s="153"/>
      <c r="I429" s="88" t="s">
        <v>356</v>
      </c>
      <c r="J429" s="83"/>
    </row>
    <row r="430" spans="1:10" ht="24.75" customHeight="1">
      <c r="A430" s="75">
        <v>27</v>
      </c>
      <c r="B430" s="71" t="s">
        <v>242</v>
      </c>
      <c r="C430" s="71" t="s">
        <v>320</v>
      </c>
      <c r="D430" s="152" t="s">
        <v>357</v>
      </c>
      <c r="E430" s="152"/>
      <c r="F430" s="71"/>
      <c r="G430" s="153" t="s">
        <v>327</v>
      </c>
      <c r="H430" s="153"/>
      <c r="I430" s="88" t="s">
        <v>356</v>
      </c>
      <c r="J430" s="83"/>
    </row>
    <row r="431" spans="1:10" ht="24.75" customHeight="1">
      <c r="A431" s="75">
        <v>28</v>
      </c>
      <c r="B431" s="71" t="s">
        <v>242</v>
      </c>
      <c r="C431" s="71" t="s">
        <v>329</v>
      </c>
      <c r="D431" s="152" t="s">
        <v>358</v>
      </c>
      <c r="E431" s="152"/>
      <c r="F431" s="71"/>
      <c r="G431" s="153" t="s">
        <v>315</v>
      </c>
      <c r="H431" s="153"/>
      <c r="I431" s="88" t="s">
        <v>359</v>
      </c>
      <c r="J431" s="83"/>
    </row>
    <row r="432" spans="1:10" ht="24.75" customHeight="1">
      <c r="A432" s="75">
        <v>29</v>
      </c>
      <c r="B432" s="71" t="s">
        <v>338</v>
      </c>
      <c r="C432" s="71" t="s">
        <v>339</v>
      </c>
      <c r="D432" s="152" t="s">
        <v>360</v>
      </c>
      <c r="E432" s="152"/>
      <c r="F432" s="71"/>
      <c r="G432" s="153" t="s">
        <v>361</v>
      </c>
      <c r="H432" s="153"/>
      <c r="I432" s="88" t="s">
        <v>362</v>
      </c>
      <c r="J432" s="83"/>
    </row>
    <row r="433" spans="1:10" ht="24.75" customHeight="1">
      <c r="A433" s="75">
        <v>30</v>
      </c>
      <c r="B433" s="71" t="s">
        <v>242</v>
      </c>
      <c r="C433" s="71" t="s">
        <v>316</v>
      </c>
      <c r="D433" s="152" t="s">
        <v>363</v>
      </c>
      <c r="E433" s="152"/>
      <c r="F433" s="71"/>
      <c r="G433" s="153" t="s">
        <v>364</v>
      </c>
      <c r="H433" s="153"/>
      <c r="I433" s="88" t="s">
        <v>365</v>
      </c>
      <c r="J433" s="83"/>
    </row>
    <row r="434" spans="1:10" ht="24.75" customHeight="1">
      <c r="A434" s="75">
        <v>31</v>
      </c>
      <c r="B434" s="71" t="s">
        <v>338</v>
      </c>
      <c r="C434" s="71" t="s">
        <v>339</v>
      </c>
      <c r="D434" s="152" t="s">
        <v>366</v>
      </c>
      <c r="E434" s="152"/>
      <c r="F434" s="71"/>
      <c r="G434" s="153" t="s">
        <v>367</v>
      </c>
      <c r="H434" s="153"/>
      <c r="I434" s="88" t="s">
        <v>365</v>
      </c>
      <c r="J434" s="83"/>
    </row>
    <row r="435" spans="1:10" ht="24.75" customHeight="1">
      <c r="A435" s="75">
        <v>32</v>
      </c>
      <c r="B435" s="71" t="s">
        <v>252</v>
      </c>
      <c r="C435" s="71" t="s">
        <v>324</v>
      </c>
      <c r="D435" s="152" t="s">
        <v>368</v>
      </c>
      <c r="E435" s="152"/>
      <c r="F435" s="71"/>
      <c r="G435" s="153" t="s">
        <v>318</v>
      </c>
      <c r="H435" s="153"/>
      <c r="I435" s="88" t="s">
        <v>369</v>
      </c>
      <c r="J435" s="83"/>
    </row>
    <row r="436" spans="1:10" ht="24.75" customHeight="1">
      <c r="A436" s="75">
        <v>33</v>
      </c>
      <c r="B436" s="71" t="s">
        <v>242</v>
      </c>
      <c r="C436" s="71" t="s">
        <v>329</v>
      </c>
      <c r="D436" s="152" t="s">
        <v>370</v>
      </c>
      <c r="E436" s="152"/>
      <c r="F436" s="71"/>
      <c r="G436" s="153" t="s">
        <v>348</v>
      </c>
      <c r="H436" s="153"/>
      <c r="I436" s="88" t="s">
        <v>369</v>
      </c>
      <c r="J436" s="83"/>
    </row>
    <row r="437" spans="1:10" ht="24.75" customHeight="1">
      <c r="A437" s="75">
        <v>34</v>
      </c>
      <c r="B437" s="71" t="s">
        <v>242</v>
      </c>
      <c r="C437" s="71" t="s">
        <v>320</v>
      </c>
      <c r="D437" s="152" t="s">
        <v>371</v>
      </c>
      <c r="E437" s="152"/>
      <c r="F437" s="71"/>
      <c r="G437" s="153" t="s">
        <v>372</v>
      </c>
      <c r="H437" s="153"/>
      <c r="I437" s="88" t="s">
        <v>369</v>
      </c>
      <c r="J437" s="83"/>
    </row>
    <row r="438" spans="1:10" ht="24.75" customHeight="1">
      <c r="A438" s="75">
        <v>35</v>
      </c>
      <c r="B438" s="71" t="s">
        <v>242</v>
      </c>
      <c r="C438" s="71" t="s">
        <v>373</v>
      </c>
      <c r="D438" s="152" t="s">
        <v>374</v>
      </c>
      <c r="E438" s="152"/>
      <c r="F438" s="71"/>
      <c r="G438" s="153" t="s">
        <v>353</v>
      </c>
      <c r="H438" s="153"/>
      <c r="I438" s="88" t="s">
        <v>375</v>
      </c>
      <c r="J438" s="83"/>
    </row>
    <row r="439" spans="1:10" ht="24.75" customHeight="1">
      <c r="A439" s="75">
        <v>36</v>
      </c>
      <c r="B439" s="71" t="s">
        <v>338</v>
      </c>
      <c r="C439" s="71" t="s">
        <v>376</v>
      </c>
      <c r="D439" s="152" t="s">
        <v>377</v>
      </c>
      <c r="E439" s="152"/>
      <c r="F439" s="71"/>
      <c r="G439" s="153" t="s">
        <v>378</v>
      </c>
      <c r="H439" s="153"/>
      <c r="I439" s="88" t="s">
        <v>379</v>
      </c>
      <c r="J439" s="83"/>
    </row>
    <row r="440" spans="1:10" ht="24.75" customHeight="1">
      <c r="A440" s="75">
        <v>37</v>
      </c>
      <c r="B440" s="71" t="s">
        <v>338</v>
      </c>
      <c r="C440" s="71" t="s">
        <v>380</v>
      </c>
      <c r="D440" s="152" t="s">
        <v>381</v>
      </c>
      <c r="E440" s="152"/>
      <c r="F440" s="71"/>
      <c r="G440" s="153" t="s">
        <v>367</v>
      </c>
      <c r="H440" s="153"/>
      <c r="I440" s="88" t="s">
        <v>379</v>
      </c>
      <c r="J440" s="83"/>
    </row>
    <row r="441" spans="1:10" ht="24.75" customHeight="1">
      <c r="A441" s="75">
        <v>38</v>
      </c>
      <c r="B441" s="71" t="s">
        <v>338</v>
      </c>
      <c r="C441" s="71" t="s">
        <v>380</v>
      </c>
      <c r="D441" s="152" t="s">
        <v>382</v>
      </c>
      <c r="E441" s="152"/>
      <c r="F441" s="71"/>
      <c r="G441" s="153" t="s">
        <v>383</v>
      </c>
      <c r="H441" s="153"/>
      <c r="I441" s="88" t="s">
        <v>379</v>
      </c>
      <c r="J441" s="83"/>
    </row>
  </sheetData>
  <sheetProtection/>
  <mergeCells count="676">
    <mergeCell ref="A11:B11"/>
    <mergeCell ref="A17:B17"/>
    <mergeCell ref="I299:J299"/>
    <mergeCell ref="D398:E398"/>
    <mergeCell ref="G398:H398"/>
    <mergeCell ref="D399:E399"/>
    <mergeCell ref="G399:H399"/>
    <mergeCell ref="G299:H299"/>
    <mergeCell ref="I300:J300"/>
    <mergeCell ref="B339:D339"/>
    <mergeCell ref="B340:D340"/>
    <mergeCell ref="D427:E427"/>
    <mergeCell ref="G427:H427"/>
    <mergeCell ref="I293:J293"/>
    <mergeCell ref="I294:J294"/>
    <mergeCell ref="I295:J295"/>
    <mergeCell ref="I296:J296"/>
    <mergeCell ref="I297:J297"/>
    <mergeCell ref="I298:J298"/>
    <mergeCell ref="I301:J301"/>
    <mergeCell ref="H333:J333"/>
    <mergeCell ref="A321:A322"/>
    <mergeCell ref="B298:C298"/>
    <mergeCell ref="B299:C299"/>
    <mergeCell ref="G300:H300"/>
    <mergeCell ref="G301:H301"/>
    <mergeCell ref="B300:C300"/>
    <mergeCell ref="A305:A308"/>
    <mergeCell ref="G298:H298"/>
    <mergeCell ref="A323:A324"/>
    <mergeCell ref="A291:J291"/>
    <mergeCell ref="A316:A320"/>
    <mergeCell ref="B296:C296"/>
    <mergeCell ref="B297:C297"/>
    <mergeCell ref="G293:H293"/>
    <mergeCell ref="G294:H294"/>
    <mergeCell ref="G295:H295"/>
    <mergeCell ref="G296:H296"/>
    <mergeCell ref="G297:H297"/>
    <mergeCell ref="B211:C211"/>
    <mergeCell ref="B212:C212"/>
    <mergeCell ref="B213:C213"/>
    <mergeCell ref="B215:C215"/>
    <mergeCell ref="B214:C214"/>
    <mergeCell ref="A217:J217"/>
    <mergeCell ref="B220:B227"/>
    <mergeCell ref="A327:A332"/>
    <mergeCell ref="A333:B333"/>
    <mergeCell ref="B288:C288"/>
    <mergeCell ref="B294:C294"/>
    <mergeCell ref="B295:C295"/>
    <mergeCell ref="A290:J290"/>
    <mergeCell ref="B293:C293"/>
    <mergeCell ref="B244:B245"/>
    <mergeCell ref="A325:A326"/>
    <mergeCell ref="B344:D344"/>
    <mergeCell ref="B337:D337"/>
    <mergeCell ref="B338:D338"/>
    <mergeCell ref="B301:C301"/>
    <mergeCell ref="A303:J303"/>
    <mergeCell ref="I304:J304"/>
    <mergeCell ref="A309:A315"/>
    <mergeCell ref="D405:E405"/>
    <mergeCell ref="G405:H405"/>
    <mergeCell ref="D406:E406"/>
    <mergeCell ref="G406:H406"/>
    <mergeCell ref="G409:H409"/>
    <mergeCell ref="D407:E407"/>
    <mergeCell ref="G407:H407"/>
    <mergeCell ref="D409:E409"/>
    <mergeCell ref="A220:A227"/>
    <mergeCell ref="B240:B241"/>
    <mergeCell ref="B242:B243"/>
    <mergeCell ref="D408:E408"/>
    <mergeCell ref="B228:B234"/>
    <mergeCell ref="B235:B239"/>
    <mergeCell ref="D403:E403"/>
    <mergeCell ref="D391:E391"/>
    <mergeCell ref="D394:E394"/>
    <mergeCell ref="A244:A245"/>
    <mergeCell ref="D414:E414"/>
    <mergeCell ref="G414:H414"/>
    <mergeCell ref="D413:E413"/>
    <mergeCell ref="G413:H413"/>
    <mergeCell ref="D412:E412"/>
    <mergeCell ref="G412:H412"/>
    <mergeCell ref="D411:E411"/>
    <mergeCell ref="G411:H411"/>
    <mergeCell ref="G390:H390"/>
    <mergeCell ref="G392:H392"/>
    <mergeCell ref="D393:E393"/>
    <mergeCell ref="D392:E392"/>
    <mergeCell ref="F391:H391"/>
    <mergeCell ref="D390:E390"/>
    <mergeCell ref="G394:H394"/>
    <mergeCell ref="G395:H395"/>
    <mergeCell ref="G393:H393"/>
    <mergeCell ref="D396:E396"/>
    <mergeCell ref="D395:E395"/>
    <mergeCell ref="G396:H396"/>
    <mergeCell ref="D389:E389"/>
    <mergeCell ref="D388:E388"/>
    <mergeCell ref="E367:G367"/>
    <mergeCell ref="G389:H389"/>
    <mergeCell ref="D383:E383"/>
    <mergeCell ref="G382:H382"/>
    <mergeCell ref="G388:H388"/>
    <mergeCell ref="G383:H383"/>
    <mergeCell ref="G387:H387"/>
    <mergeCell ref="D380:E380"/>
    <mergeCell ref="G381:H381"/>
    <mergeCell ref="D381:E381"/>
    <mergeCell ref="D382:E382"/>
    <mergeCell ref="D387:E387"/>
    <mergeCell ref="A385:J385"/>
    <mergeCell ref="G378:H378"/>
    <mergeCell ref="G379:H379"/>
    <mergeCell ref="D379:E379"/>
    <mergeCell ref="G380:H380"/>
    <mergeCell ref="H367:I367"/>
    <mergeCell ref="A347:J347"/>
    <mergeCell ref="C349:D349"/>
    <mergeCell ref="E349:G349"/>
    <mergeCell ref="C367:D367"/>
    <mergeCell ref="E368:G368"/>
    <mergeCell ref="H368:I368"/>
    <mergeCell ref="D378:E378"/>
    <mergeCell ref="C373:D373"/>
    <mergeCell ref="E373:G373"/>
    <mergeCell ref="H373:I373"/>
    <mergeCell ref="C375:D375"/>
    <mergeCell ref="E375:G375"/>
    <mergeCell ref="H375:I375"/>
    <mergeCell ref="C371:D371"/>
    <mergeCell ref="H374:I374"/>
    <mergeCell ref="D430:E430"/>
    <mergeCell ref="G430:H430"/>
    <mergeCell ref="G408:H408"/>
    <mergeCell ref="G403:H403"/>
    <mergeCell ref="D410:E410"/>
    <mergeCell ref="G410:H410"/>
    <mergeCell ref="D404:E404"/>
    <mergeCell ref="G404:H404"/>
    <mergeCell ref="D428:E428"/>
    <mergeCell ref="G428:H428"/>
    <mergeCell ref="D429:E429"/>
    <mergeCell ref="G429:H429"/>
    <mergeCell ref="C362:D362"/>
    <mergeCell ref="E362:G362"/>
    <mergeCell ref="H362:I362"/>
    <mergeCell ref="C364:D364"/>
    <mergeCell ref="H363:I363"/>
    <mergeCell ref="C360:D360"/>
    <mergeCell ref="E360:G360"/>
    <mergeCell ref="H360:I360"/>
    <mergeCell ref="E361:G361"/>
    <mergeCell ref="H361:I361"/>
    <mergeCell ref="C361:D361"/>
    <mergeCell ref="H358:I358"/>
    <mergeCell ref="C359:D359"/>
    <mergeCell ref="E359:G359"/>
    <mergeCell ref="H359:I359"/>
    <mergeCell ref="C352:D352"/>
    <mergeCell ref="E352:G352"/>
    <mergeCell ref="H352:I352"/>
    <mergeCell ref="C353:D353"/>
    <mergeCell ref="E353:G353"/>
    <mergeCell ref="H353:I353"/>
    <mergeCell ref="D288:E288"/>
    <mergeCell ref="G288:H288"/>
    <mergeCell ref="I288:J288"/>
    <mergeCell ref="B286:C286"/>
    <mergeCell ref="D286:E286"/>
    <mergeCell ref="G286:H286"/>
    <mergeCell ref="I286:J286"/>
    <mergeCell ref="B287:C287"/>
    <mergeCell ref="D287:E287"/>
    <mergeCell ref="G287:H287"/>
    <mergeCell ref="I287:J287"/>
    <mergeCell ref="B284:C284"/>
    <mergeCell ref="D284:E284"/>
    <mergeCell ref="G284:H284"/>
    <mergeCell ref="I284:J284"/>
    <mergeCell ref="B285:C285"/>
    <mergeCell ref="D285:E285"/>
    <mergeCell ref="G285:H285"/>
    <mergeCell ref="I285:J285"/>
    <mergeCell ref="B282:C282"/>
    <mergeCell ref="D282:E282"/>
    <mergeCell ref="G282:H282"/>
    <mergeCell ref="I282:J282"/>
    <mergeCell ref="B283:C283"/>
    <mergeCell ref="D283:E283"/>
    <mergeCell ref="G283:H283"/>
    <mergeCell ref="I283:J283"/>
    <mergeCell ref="A278:J278"/>
    <mergeCell ref="B281:C281"/>
    <mergeCell ref="D281:E281"/>
    <mergeCell ref="G281:H281"/>
    <mergeCell ref="I281:J281"/>
    <mergeCell ref="A279:J279"/>
    <mergeCell ref="B274:C274"/>
    <mergeCell ref="D274:E274"/>
    <mergeCell ref="G274:H274"/>
    <mergeCell ref="I274:J274"/>
    <mergeCell ref="B275:C275"/>
    <mergeCell ref="D275:E275"/>
    <mergeCell ref="G275:H275"/>
    <mergeCell ref="I275:J275"/>
    <mergeCell ref="B272:C272"/>
    <mergeCell ref="D272:E272"/>
    <mergeCell ref="G272:H272"/>
    <mergeCell ref="I272:J272"/>
    <mergeCell ref="B273:C273"/>
    <mergeCell ref="D273:E273"/>
    <mergeCell ref="G273:H273"/>
    <mergeCell ref="I273:J273"/>
    <mergeCell ref="B270:C270"/>
    <mergeCell ref="D270:E270"/>
    <mergeCell ref="G270:H270"/>
    <mergeCell ref="I270:J270"/>
    <mergeCell ref="B271:C271"/>
    <mergeCell ref="D271:E271"/>
    <mergeCell ref="G271:H271"/>
    <mergeCell ref="I271:J271"/>
    <mergeCell ref="B268:C268"/>
    <mergeCell ref="D268:E268"/>
    <mergeCell ref="G268:H268"/>
    <mergeCell ref="I268:J268"/>
    <mergeCell ref="B269:C269"/>
    <mergeCell ref="D269:E269"/>
    <mergeCell ref="G269:H269"/>
    <mergeCell ref="I269:J269"/>
    <mergeCell ref="A265:J265"/>
    <mergeCell ref="B267:C267"/>
    <mergeCell ref="D267:E267"/>
    <mergeCell ref="G267:H267"/>
    <mergeCell ref="I267:J267"/>
    <mergeCell ref="A250:A251"/>
    <mergeCell ref="B250:B251"/>
    <mergeCell ref="A246:C246"/>
    <mergeCell ref="A248:J248"/>
    <mergeCell ref="C250:I250"/>
    <mergeCell ref="J250:J251"/>
    <mergeCell ref="A228:A234"/>
    <mergeCell ref="A235:A239"/>
    <mergeCell ref="A240:A241"/>
    <mergeCell ref="A242:A243"/>
    <mergeCell ref="B204:C204"/>
    <mergeCell ref="D204:E204"/>
    <mergeCell ref="G204:H204"/>
    <mergeCell ref="I204:J204"/>
    <mergeCell ref="A206:J206"/>
    <mergeCell ref="B208:C208"/>
    <mergeCell ref="B209:C209"/>
    <mergeCell ref="B210:C210"/>
    <mergeCell ref="B202:C202"/>
    <mergeCell ref="D202:E202"/>
    <mergeCell ref="G202:H202"/>
    <mergeCell ref="I202:J202"/>
    <mergeCell ref="B203:C203"/>
    <mergeCell ref="D203:E203"/>
    <mergeCell ref="G203:H203"/>
    <mergeCell ref="I203:J203"/>
    <mergeCell ref="B200:C200"/>
    <mergeCell ref="D200:E200"/>
    <mergeCell ref="G200:H200"/>
    <mergeCell ref="I200:J200"/>
    <mergeCell ref="B201:C201"/>
    <mergeCell ref="D201:E201"/>
    <mergeCell ref="G201:H201"/>
    <mergeCell ref="I201:J201"/>
    <mergeCell ref="A193:J193"/>
    <mergeCell ref="B199:C199"/>
    <mergeCell ref="D199:E199"/>
    <mergeCell ref="G199:H199"/>
    <mergeCell ref="I199:J199"/>
    <mergeCell ref="B198:C198"/>
    <mergeCell ref="D198:E198"/>
    <mergeCell ref="G198:H198"/>
    <mergeCell ref="I198:J198"/>
    <mergeCell ref="A195:J195"/>
    <mergeCell ref="B197:C197"/>
    <mergeCell ref="D197:E197"/>
    <mergeCell ref="G197:H197"/>
    <mergeCell ref="I197:J197"/>
    <mergeCell ref="B191:C191"/>
    <mergeCell ref="D191:E191"/>
    <mergeCell ref="G191:H191"/>
    <mergeCell ref="I191:J191"/>
    <mergeCell ref="B189:C189"/>
    <mergeCell ref="D189:E189"/>
    <mergeCell ref="G189:H189"/>
    <mergeCell ref="I189:J189"/>
    <mergeCell ref="B190:C190"/>
    <mergeCell ref="D190:E190"/>
    <mergeCell ref="G190:H190"/>
    <mergeCell ref="I190:J190"/>
    <mergeCell ref="B187:C187"/>
    <mergeCell ref="D187:E187"/>
    <mergeCell ref="G187:H187"/>
    <mergeCell ref="I187:J187"/>
    <mergeCell ref="B188:C188"/>
    <mergeCell ref="D188:E188"/>
    <mergeCell ref="G188:H188"/>
    <mergeCell ref="I188:J188"/>
    <mergeCell ref="B185:C185"/>
    <mergeCell ref="D185:E185"/>
    <mergeCell ref="G185:H185"/>
    <mergeCell ref="I185:J185"/>
    <mergeCell ref="B186:C186"/>
    <mergeCell ref="D186:E186"/>
    <mergeCell ref="G186:H186"/>
    <mergeCell ref="I186:J186"/>
    <mergeCell ref="A181:J181"/>
    <mergeCell ref="C182:J182"/>
    <mergeCell ref="B183:C183"/>
    <mergeCell ref="D183:E183"/>
    <mergeCell ref="G183:H183"/>
    <mergeCell ref="I183:J183"/>
    <mergeCell ref="B184:C184"/>
    <mergeCell ref="D184:E184"/>
    <mergeCell ref="G184:H184"/>
    <mergeCell ref="I184:J184"/>
    <mergeCell ref="B178:C178"/>
    <mergeCell ref="D178:E178"/>
    <mergeCell ref="G178:H178"/>
    <mergeCell ref="I178:J178"/>
    <mergeCell ref="B179:C179"/>
    <mergeCell ref="D179:E179"/>
    <mergeCell ref="G179:H179"/>
    <mergeCell ref="I179:J179"/>
    <mergeCell ref="B176:C176"/>
    <mergeCell ref="D176:E176"/>
    <mergeCell ref="G176:H176"/>
    <mergeCell ref="I176:J176"/>
    <mergeCell ref="B177:C177"/>
    <mergeCell ref="D177:E177"/>
    <mergeCell ref="G177:H177"/>
    <mergeCell ref="I177:J177"/>
    <mergeCell ref="B174:C174"/>
    <mergeCell ref="D174:E174"/>
    <mergeCell ref="G174:H174"/>
    <mergeCell ref="I174:J174"/>
    <mergeCell ref="B175:C175"/>
    <mergeCell ref="D175:E175"/>
    <mergeCell ref="G175:H175"/>
    <mergeCell ref="I175:J175"/>
    <mergeCell ref="B172:C172"/>
    <mergeCell ref="D172:E172"/>
    <mergeCell ref="G172:H172"/>
    <mergeCell ref="I172:J172"/>
    <mergeCell ref="B173:C173"/>
    <mergeCell ref="D173:E173"/>
    <mergeCell ref="G173:H173"/>
    <mergeCell ref="I173:J173"/>
    <mergeCell ref="B166:C166"/>
    <mergeCell ref="E166:G166"/>
    <mergeCell ref="A169:J169"/>
    <mergeCell ref="B171:C171"/>
    <mergeCell ref="D171:E171"/>
    <mergeCell ref="G171:H171"/>
    <mergeCell ref="I171:J171"/>
    <mergeCell ref="H166:J166"/>
    <mergeCell ref="E163:G163"/>
    <mergeCell ref="H163:J163"/>
    <mergeCell ref="B164:C164"/>
    <mergeCell ref="E164:G164"/>
    <mergeCell ref="H164:J164"/>
    <mergeCell ref="B165:C165"/>
    <mergeCell ref="E165:G165"/>
    <mergeCell ref="H165:J165"/>
    <mergeCell ref="B161:C161"/>
    <mergeCell ref="E161:G161"/>
    <mergeCell ref="H161:J161"/>
    <mergeCell ref="B162:C162"/>
    <mergeCell ref="E162:G162"/>
    <mergeCell ref="H162:J162"/>
    <mergeCell ref="B163:C163"/>
    <mergeCell ref="B159:C159"/>
    <mergeCell ref="E159:G159"/>
    <mergeCell ref="H159:J159"/>
    <mergeCell ref="B160:C160"/>
    <mergeCell ref="E160:G160"/>
    <mergeCell ref="H160:J160"/>
    <mergeCell ref="B152:C152"/>
    <mergeCell ref="E152:G152"/>
    <mergeCell ref="H152:J152"/>
    <mergeCell ref="B153:C153"/>
    <mergeCell ref="E153:G153"/>
    <mergeCell ref="H153:J153"/>
    <mergeCell ref="A156:J156"/>
    <mergeCell ref="B158:C158"/>
    <mergeCell ref="E158:G158"/>
    <mergeCell ref="H158:J158"/>
    <mergeCell ref="B150:C150"/>
    <mergeCell ref="E150:G150"/>
    <mergeCell ref="H150:J150"/>
    <mergeCell ref="B151:C151"/>
    <mergeCell ref="E151:G151"/>
    <mergeCell ref="H151:J151"/>
    <mergeCell ref="B148:C148"/>
    <mergeCell ref="E148:G148"/>
    <mergeCell ref="H148:J148"/>
    <mergeCell ref="B149:C149"/>
    <mergeCell ref="E149:G149"/>
    <mergeCell ref="H149:J149"/>
    <mergeCell ref="B146:C146"/>
    <mergeCell ref="E146:G146"/>
    <mergeCell ref="H146:J146"/>
    <mergeCell ref="B147:C147"/>
    <mergeCell ref="E147:G147"/>
    <mergeCell ref="H147:J147"/>
    <mergeCell ref="B131:C131"/>
    <mergeCell ref="D131:E131"/>
    <mergeCell ref="G131:H131"/>
    <mergeCell ref="I131:J131"/>
    <mergeCell ref="A143:J143"/>
    <mergeCell ref="B145:C145"/>
    <mergeCell ref="E145:G145"/>
    <mergeCell ref="H145:J145"/>
    <mergeCell ref="B129:C129"/>
    <mergeCell ref="D129:E129"/>
    <mergeCell ref="G129:H129"/>
    <mergeCell ref="I129:J129"/>
    <mergeCell ref="B130:C130"/>
    <mergeCell ref="D130:E130"/>
    <mergeCell ref="G130:H130"/>
    <mergeCell ref="I130:J130"/>
    <mergeCell ref="B127:C127"/>
    <mergeCell ref="D127:E127"/>
    <mergeCell ref="G127:H127"/>
    <mergeCell ref="I127:J127"/>
    <mergeCell ref="B128:C128"/>
    <mergeCell ref="D128:E128"/>
    <mergeCell ref="G128:H128"/>
    <mergeCell ref="I128:J128"/>
    <mergeCell ref="B125:C125"/>
    <mergeCell ref="D125:E125"/>
    <mergeCell ref="G125:H125"/>
    <mergeCell ref="I125:J125"/>
    <mergeCell ref="B126:C126"/>
    <mergeCell ref="D126:E126"/>
    <mergeCell ref="G126:H126"/>
    <mergeCell ref="I126:J126"/>
    <mergeCell ref="A119:J119"/>
    <mergeCell ref="A121:J121"/>
    <mergeCell ref="B123:C123"/>
    <mergeCell ref="D123:E123"/>
    <mergeCell ref="G123:H123"/>
    <mergeCell ref="I123:J123"/>
    <mergeCell ref="B124:C124"/>
    <mergeCell ref="D124:E124"/>
    <mergeCell ref="G124:H124"/>
    <mergeCell ref="I124:J124"/>
    <mergeCell ref="B115:C115"/>
    <mergeCell ref="B117:C117"/>
    <mergeCell ref="B111:C111"/>
    <mergeCell ref="B112:C112"/>
    <mergeCell ref="B113:C113"/>
    <mergeCell ref="B114:C114"/>
    <mergeCell ref="B116:C116"/>
    <mergeCell ref="E107:J107"/>
    <mergeCell ref="E108:H108"/>
    <mergeCell ref="B110:C110"/>
    <mergeCell ref="A108:A109"/>
    <mergeCell ref="D108:D109"/>
    <mergeCell ref="I108:I109"/>
    <mergeCell ref="J108:J109"/>
    <mergeCell ref="B108:C109"/>
    <mergeCell ref="I92:J92"/>
    <mergeCell ref="B91:C91"/>
    <mergeCell ref="D91:E91"/>
    <mergeCell ref="G91:H91"/>
    <mergeCell ref="I91:J91"/>
    <mergeCell ref="B92:C92"/>
    <mergeCell ref="D92:E92"/>
    <mergeCell ref="G92:H92"/>
    <mergeCell ref="B89:C89"/>
    <mergeCell ref="D89:E89"/>
    <mergeCell ref="G89:H89"/>
    <mergeCell ref="I89:J89"/>
    <mergeCell ref="B90:C90"/>
    <mergeCell ref="D90:E90"/>
    <mergeCell ref="G90:H90"/>
    <mergeCell ref="I90:J90"/>
    <mergeCell ref="A82:J82"/>
    <mergeCell ref="B84:C84"/>
    <mergeCell ref="D84:E84"/>
    <mergeCell ref="G84:H84"/>
    <mergeCell ref="I84:J84"/>
    <mergeCell ref="G86:H86"/>
    <mergeCell ref="I86:J86"/>
    <mergeCell ref="G88:H88"/>
    <mergeCell ref="I88:J88"/>
    <mergeCell ref="I87:J87"/>
    <mergeCell ref="G87:H87"/>
    <mergeCell ref="B88:C88"/>
    <mergeCell ref="D88:E88"/>
    <mergeCell ref="B86:C86"/>
    <mergeCell ref="D86:E86"/>
    <mergeCell ref="B87:C87"/>
    <mergeCell ref="D87:E87"/>
    <mergeCell ref="B85:C85"/>
    <mergeCell ref="D85:E85"/>
    <mergeCell ref="G85:H85"/>
    <mergeCell ref="I85:J85"/>
    <mergeCell ref="G78:H78"/>
    <mergeCell ref="I78:J78"/>
    <mergeCell ref="B79:C79"/>
    <mergeCell ref="G79:H79"/>
    <mergeCell ref="I79:J79"/>
    <mergeCell ref="A22:A25"/>
    <mergeCell ref="A26:A32"/>
    <mergeCell ref="A19:J19"/>
    <mergeCell ref="A15:B15"/>
    <mergeCell ref="A1:J1"/>
    <mergeCell ref="A3:J3"/>
    <mergeCell ref="A4:I4"/>
    <mergeCell ref="B72:C72"/>
    <mergeCell ref="G72:H72"/>
    <mergeCell ref="A33:A37"/>
    <mergeCell ref="A38:A41"/>
    <mergeCell ref="A68:J68"/>
    <mergeCell ref="A70:J70"/>
    <mergeCell ref="A44:A46"/>
    <mergeCell ref="A53:B53"/>
    <mergeCell ref="A42:A43"/>
    <mergeCell ref="A47:A52"/>
    <mergeCell ref="B76:C76"/>
    <mergeCell ref="G76:H76"/>
    <mergeCell ref="A277:J277"/>
    <mergeCell ref="A335:J335"/>
    <mergeCell ref="I76:J76"/>
    <mergeCell ref="B77:C77"/>
    <mergeCell ref="G77:H77"/>
    <mergeCell ref="I77:J77"/>
    <mergeCell ref="A106:J106"/>
    <mergeCell ref="B78:C78"/>
    <mergeCell ref="I72:J72"/>
    <mergeCell ref="I74:J74"/>
    <mergeCell ref="B75:C75"/>
    <mergeCell ref="G75:H75"/>
    <mergeCell ref="I75:J75"/>
    <mergeCell ref="I73:J73"/>
    <mergeCell ref="B74:C74"/>
    <mergeCell ref="G74:H74"/>
    <mergeCell ref="B73:C73"/>
    <mergeCell ref="G73:H73"/>
    <mergeCell ref="D416:E416"/>
    <mergeCell ref="G416:H416"/>
    <mergeCell ref="D415:E415"/>
    <mergeCell ref="G415:H415"/>
    <mergeCell ref="D419:E419"/>
    <mergeCell ref="G419:H419"/>
    <mergeCell ref="D425:E425"/>
    <mergeCell ref="G425:H425"/>
    <mergeCell ref="D422:E422"/>
    <mergeCell ref="G422:H422"/>
    <mergeCell ref="D423:E423"/>
    <mergeCell ref="G423:H423"/>
    <mergeCell ref="D424:E424"/>
    <mergeCell ref="G424:H424"/>
    <mergeCell ref="D417:E417"/>
    <mergeCell ref="G417:H417"/>
    <mergeCell ref="D418:E418"/>
    <mergeCell ref="G418:H418"/>
    <mergeCell ref="D420:E420"/>
    <mergeCell ref="G420:H420"/>
    <mergeCell ref="D421:E421"/>
    <mergeCell ref="G421:H421"/>
    <mergeCell ref="G431:H431"/>
    <mergeCell ref="D431:E431"/>
    <mergeCell ref="G426:H426"/>
    <mergeCell ref="D426:E426"/>
    <mergeCell ref="D432:E432"/>
    <mergeCell ref="G432:H432"/>
    <mergeCell ref="D434:E434"/>
    <mergeCell ref="G434:H434"/>
    <mergeCell ref="D433:E433"/>
    <mergeCell ref="G433:H433"/>
    <mergeCell ref="D436:E436"/>
    <mergeCell ref="G436:H436"/>
    <mergeCell ref="A401:J401"/>
    <mergeCell ref="C372:D372"/>
    <mergeCell ref="E371:G371"/>
    <mergeCell ref="E372:G372"/>
    <mergeCell ref="H371:I371"/>
    <mergeCell ref="H372:I372"/>
    <mergeCell ref="D397:E397"/>
    <mergeCell ref="G397:H397"/>
    <mergeCell ref="C374:D374"/>
    <mergeCell ref="E374:G37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3:J323"/>
    <mergeCell ref="I325:J325"/>
    <mergeCell ref="I327:J327"/>
    <mergeCell ref="I322:J322"/>
    <mergeCell ref="I324:J324"/>
    <mergeCell ref="I326:J326"/>
    <mergeCell ref="E354:G354"/>
    <mergeCell ref="H354:I354"/>
    <mergeCell ref="C355:D355"/>
    <mergeCell ref="I328:J328"/>
    <mergeCell ref="I329:J329"/>
    <mergeCell ref="I330:J330"/>
    <mergeCell ref="I331:J331"/>
    <mergeCell ref="C351:D351"/>
    <mergeCell ref="E351:G351"/>
    <mergeCell ref="H351:I351"/>
    <mergeCell ref="I332:J332"/>
    <mergeCell ref="A346:J346"/>
    <mergeCell ref="H349:I349"/>
    <mergeCell ref="H350:I350"/>
    <mergeCell ref="C350:D350"/>
    <mergeCell ref="E350:G350"/>
    <mergeCell ref="B343:D343"/>
    <mergeCell ref="B341:D341"/>
    <mergeCell ref="B342:D342"/>
    <mergeCell ref="C354:D354"/>
    <mergeCell ref="D441:E441"/>
    <mergeCell ref="G441:H441"/>
    <mergeCell ref="D438:E438"/>
    <mergeCell ref="G438:H438"/>
    <mergeCell ref="D439:E439"/>
    <mergeCell ref="G439:H439"/>
    <mergeCell ref="C363:D363"/>
    <mergeCell ref="C356:D356"/>
    <mergeCell ref="E356:G356"/>
    <mergeCell ref="A376:J376"/>
    <mergeCell ref="E364:G364"/>
    <mergeCell ref="E355:G355"/>
    <mergeCell ref="H355:I355"/>
    <mergeCell ref="H356:I356"/>
    <mergeCell ref="C357:D357"/>
    <mergeCell ref="E357:G357"/>
    <mergeCell ref="H357:I357"/>
    <mergeCell ref="C358:D358"/>
    <mergeCell ref="E358:G358"/>
    <mergeCell ref="D440:E440"/>
    <mergeCell ref="G440:H440"/>
    <mergeCell ref="D435:E435"/>
    <mergeCell ref="G435:H435"/>
    <mergeCell ref="D437:E437"/>
    <mergeCell ref="G437:H437"/>
    <mergeCell ref="H364:I364"/>
    <mergeCell ref="H365:I365"/>
    <mergeCell ref="E363:G363"/>
    <mergeCell ref="C369:D369"/>
    <mergeCell ref="C366:D366"/>
    <mergeCell ref="E366:G366"/>
    <mergeCell ref="H366:I366"/>
    <mergeCell ref="C365:D365"/>
    <mergeCell ref="E365:G365"/>
    <mergeCell ref="C368:D368"/>
    <mergeCell ref="C370:D370"/>
    <mergeCell ref="H369:I369"/>
    <mergeCell ref="H370:I370"/>
    <mergeCell ref="E369:G369"/>
    <mergeCell ref="E370:G370"/>
  </mergeCells>
  <printOptions/>
  <pageMargins left="0.7479166666666667" right="0" top="1.1805555555555556" bottom="0.5902777777777778" header="0.5118055555555555" footer="0.5118055555555555"/>
  <pageSetup horizontalDpi="600" verticalDpi="600" orientation="portrait" paperSize="9" r:id="rId2"/>
  <headerFooter alignWithMargins="0">
    <oddFooter>&amp;C&amp;"宋体"&amp;12&amp;P</oddFooter>
  </headerFooter>
  <drawing r:id="rId1"/>
</worksheet>
</file>

<file path=xl/worksheets/sheet2.xml><?xml version="1.0" encoding="utf-8"?>
<worksheet xmlns="http://schemas.openxmlformats.org/spreadsheetml/2006/main" xmlns:r="http://schemas.openxmlformats.org/officeDocument/2006/relationships">
  <dimension ref="A1:X4"/>
  <sheetViews>
    <sheetView zoomScalePageLayoutView="0" workbookViewId="0" topLeftCell="A1">
      <selection activeCell="I4" sqref="I4"/>
    </sheetView>
  </sheetViews>
  <sheetFormatPr defaultColWidth="9.00390625" defaultRowHeight="14.25"/>
  <cols>
    <col min="1" max="1" width="4.875" style="0" customWidth="1"/>
    <col min="2" max="2" width="6.00390625" style="0" customWidth="1"/>
    <col min="3" max="3" width="6.625" style="0" customWidth="1"/>
    <col min="4" max="4" width="4.625" style="0" customWidth="1"/>
    <col min="5" max="5" width="7.875" style="0" customWidth="1"/>
    <col min="6" max="6" width="4.625" style="0" customWidth="1"/>
    <col min="7" max="7" width="6.625" style="0" customWidth="1"/>
    <col min="8" max="8" width="4.75390625" style="0" customWidth="1"/>
    <col min="9" max="9" width="7.625" style="0" customWidth="1"/>
    <col min="10" max="10" width="4.625" style="0" customWidth="1"/>
    <col min="11" max="11" width="5.25390625" style="0" customWidth="1"/>
    <col min="12" max="12" width="4.625" style="0" customWidth="1"/>
    <col min="13" max="13" width="6.75390625" style="0" customWidth="1"/>
    <col min="14" max="14" width="4.625" style="0" customWidth="1"/>
    <col min="15" max="15" width="6.75390625" style="0" customWidth="1"/>
    <col min="16" max="16" width="4.75390625" style="0" customWidth="1"/>
    <col min="17" max="17" width="6.75390625" style="0" customWidth="1"/>
    <col min="18" max="18" width="4.75390625" style="0" customWidth="1"/>
    <col min="19" max="19" width="6.625" style="0" customWidth="1"/>
    <col min="20" max="20" width="4.875" style="0" customWidth="1"/>
    <col min="21" max="21" width="7.00390625" style="0" customWidth="1"/>
    <col min="22" max="22" width="4.75390625" style="0" customWidth="1"/>
    <col min="23" max="23" width="5.375" style="0" customWidth="1"/>
    <col min="24" max="24" width="5.125" style="0" customWidth="1"/>
  </cols>
  <sheetData>
    <row r="1" spans="1:24" ht="31.5" customHeight="1">
      <c r="A1" s="194"/>
      <c r="B1" s="194"/>
      <c r="C1" s="194"/>
      <c r="D1" s="194"/>
      <c r="E1" s="194"/>
      <c r="F1" s="194"/>
      <c r="G1" s="194"/>
      <c r="H1" s="194"/>
      <c r="I1" s="194"/>
      <c r="J1" s="194"/>
      <c r="K1" s="194"/>
      <c r="L1" s="194"/>
      <c r="M1" s="194"/>
      <c r="N1" s="194"/>
      <c r="O1" s="194"/>
      <c r="P1" s="194"/>
      <c r="Q1" s="194"/>
      <c r="R1" s="194"/>
      <c r="S1" s="194"/>
      <c r="T1" s="194"/>
      <c r="U1" s="194"/>
      <c r="V1" s="194"/>
      <c r="W1" s="194"/>
      <c r="X1" s="194"/>
    </row>
    <row r="4" spans="1:24" ht="59.25" customHeight="1">
      <c r="A4" s="1" t="s">
        <v>126</v>
      </c>
      <c r="B4" s="1" t="s">
        <v>127</v>
      </c>
      <c r="C4" s="1" t="s">
        <v>9</v>
      </c>
      <c r="D4" s="1" t="s">
        <v>128</v>
      </c>
      <c r="E4" s="1" t="s">
        <v>73</v>
      </c>
      <c r="F4" s="1" t="s">
        <v>128</v>
      </c>
      <c r="G4" s="1" t="s">
        <v>129</v>
      </c>
      <c r="H4" s="1" t="s">
        <v>128</v>
      </c>
      <c r="I4" s="2" t="s">
        <v>130</v>
      </c>
      <c r="J4" s="1" t="s">
        <v>128</v>
      </c>
      <c r="K4" s="1" t="s">
        <v>131</v>
      </c>
      <c r="L4" s="1" t="s">
        <v>128</v>
      </c>
      <c r="M4" s="1" t="s">
        <v>132</v>
      </c>
      <c r="N4" s="1" t="s">
        <v>128</v>
      </c>
      <c r="O4" s="1" t="s">
        <v>133</v>
      </c>
      <c r="P4" s="1" t="s">
        <v>128</v>
      </c>
      <c r="Q4" s="1" t="s">
        <v>134</v>
      </c>
      <c r="R4" s="1" t="s">
        <v>128</v>
      </c>
      <c r="S4" s="1" t="s">
        <v>135</v>
      </c>
      <c r="T4" s="1" t="s">
        <v>128</v>
      </c>
      <c r="U4" s="1" t="s">
        <v>136</v>
      </c>
      <c r="V4" s="1" t="s">
        <v>128</v>
      </c>
      <c r="W4" t="s">
        <v>137</v>
      </c>
      <c r="X4" s="1" t="s">
        <v>21</v>
      </c>
    </row>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sheetData>
  <sheetProtection/>
  <mergeCells count="1">
    <mergeCell ref="A1:X1"/>
  </mergeCells>
  <printOptions/>
  <pageMargins left="0.15694444444444444" right="0.15694444444444444" top="0.19652777777777777" bottom="0.19652777777777777"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Song</cp:lastModifiedBy>
  <cp:lastPrinted>2015-04-08T01:06:28Z</cp:lastPrinted>
  <dcterms:created xsi:type="dcterms:W3CDTF">2008-03-28T00:53:17Z</dcterms:created>
  <dcterms:modified xsi:type="dcterms:W3CDTF">2015-04-30T07:58:03Z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2052-9.1.0.4397</vt:lpwstr>
  </property>
</Properties>
</file>